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Procurement (Working Folder)\Spend Analysis\2023 Spend Analysis\Spend Report 2023\"/>
    </mc:Choice>
  </mc:AlternateContent>
  <bookViews>
    <workbookView xWindow="0" yWindow="0" windowWidth="21600" windowHeight="9156"/>
  </bookViews>
  <sheets>
    <sheet name=" ES Breakdown (All)" sheetId="1" r:id="rId1"/>
    <sheet name="Account Breakdown" sheetId="3" r:id="rId2"/>
    <sheet name="Maps" sheetId="4" r:id="rId3"/>
  </sheets>
  <definedNames>
    <definedName name="_xlnm._FilterDatabase" localSheetId="0" hidden="1">'Account Breakdown'!$B$1:$F$111</definedName>
    <definedName name="_xlnm._FilterDatabase" localSheetId="1" hidden="1">'Account Breakdown'!$B$1:$K$111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01" i="4" l="1"/>
  <c r="N70" i="4"/>
  <c r="N35" i="4"/>
  <c r="N4" i="4"/>
  <c r="G7" i="3" l="1"/>
  <c r="G4" i="3"/>
  <c r="G9" i="3"/>
  <c r="G11" i="3"/>
  <c r="G5" i="3"/>
  <c r="G13" i="3"/>
  <c r="G6" i="3"/>
  <c r="G8" i="3"/>
  <c r="G10" i="3"/>
  <c r="G16" i="3"/>
  <c r="G20" i="3"/>
  <c r="G14" i="3"/>
  <c r="G18" i="3"/>
  <c r="G12" i="3"/>
  <c r="G15" i="3"/>
  <c r="G17" i="3"/>
  <c r="G21" i="3"/>
  <c r="G22" i="3"/>
  <c r="G27" i="3"/>
  <c r="G35" i="3"/>
  <c r="G23" i="3"/>
  <c r="G19" i="3"/>
  <c r="G24" i="3"/>
  <c r="G25" i="3"/>
  <c r="G26" i="3"/>
  <c r="G29" i="3"/>
  <c r="G31" i="3"/>
  <c r="G42" i="3"/>
  <c r="G33" i="3"/>
  <c r="G44" i="3"/>
  <c r="G34" i="3"/>
  <c r="G36" i="3"/>
  <c r="G37" i="3"/>
  <c r="G28" i="3"/>
  <c r="G38" i="3"/>
  <c r="G39" i="3"/>
  <c r="G30" i="3"/>
  <c r="G41" i="3"/>
  <c r="G43" i="3"/>
  <c r="G32" i="3"/>
  <c r="G46" i="3"/>
  <c r="G48" i="3"/>
  <c r="G49" i="3"/>
  <c r="G50" i="3"/>
  <c r="G51" i="3"/>
  <c r="G53" i="3"/>
  <c r="G57" i="3"/>
  <c r="G40" i="3"/>
  <c r="G58" i="3"/>
  <c r="G59" i="3"/>
  <c r="G45" i="3"/>
  <c r="G60" i="3"/>
  <c r="G47" i="3"/>
  <c r="G61" i="3"/>
  <c r="G62" i="3"/>
  <c r="G63" i="3"/>
  <c r="G64" i="3"/>
  <c r="G52" i="3"/>
  <c r="G66" i="3"/>
  <c r="G54" i="3"/>
  <c r="G55" i="3"/>
  <c r="G56" i="3"/>
  <c r="G67" i="3"/>
  <c r="G69" i="3"/>
  <c r="G71" i="3"/>
  <c r="G73" i="3"/>
  <c r="G74" i="3"/>
  <c r="G75" i="3"/>
  <c r="G76" i="3"/>
  <c r="G80" i="3"/>
  <c r="G65" i="3"/>
  <c r="G81" i="3"/>
  <c r="G82" i="3"/>
  <c r="G68" i="3"/>
  <c r="G83" i="3"/>
  <c r="G70" i="3"/>
  <c r="G72" i="3"/>
  <c r="G84" i="3"/>
  <c r="G86" i="3"/>
  <c r="G93" i="3"/>
  <c r="G87" i="3"/>
  <c r="G77" i="3"/>
  <c r="G88" i="3"/>
  <c r="G78" i="3"/>
  <c r="G89" i="3"/>
  <c r="G90" i="3"/>
  <c r="G79" i="3"/>
  <c r="G95" i="3"/>
  <c r="G96" i="3"/>
  <c r="G101" i="3"/>
  <c r="G85" i="3"/>
  <c r="G97" i="3"/>
  <c r="G99" i="3"/>
  <c r="G100" i="3"/>
  <c r="G91" i="3"/>
  <c r="G92" i="3"/>
  <c r="G102" i="3"/>
  <c r="G94" i="3"/>
  <c r="G104" i="3"/>
  <c r="G105" i="3"/>
  <c r="G98" i="3"/>
  <c r="G106" i="3"/>
  <c r="G103" i="3"/>
  <c r="G111" i="3"/>
  <c r="G108" i="3"/>
  <c r="G109" i="3"/>
  <c r="G110" i="3"/>
  <c r="G107" i="3"/>
  <c r="G3" i="3"/>
  <c r="N18" i="1" l="1"/>
  <c r="N17" i="1"/>
  <c r="N16" i="1"/>
  <c r="N15" i="1"/>
  <c r="N14" i="1"/>
  <c r="M113" i="3" l="1"/>
  <c r="U8" i="1" l="1"/>
  <c r="U7" i="1"/>
  <c r="R8" i="1"/>
  <c r="R7" i="1"/>
  <c r="R5" i="1"/>
  <c r="E113" i="3" l="1"/>
  <c r="C113" i="3"/>
  <c r="F58" i="3"/>
  <c r="F26" i="3"/>
  <c r="H26" i="3" s="1"/>
  <c r="F96" i="3"/>
  <c r="F11" i="3"/>
  <c r="H11" i="3" s="1"/>
  <c r="F17" i="3"/>
  <c r="F84" i="3"/>
  <c r="F104" i="3"/>
  <c r="H104" i="3" s="1"/>
  <c r="F79" i="3"/>
  <c r="F91" i="3"/>
  <c r="H91" i="3" s="1"/>
  <c r="F85" i="3"/>
  <c r="F7" i="3"/>
  <c r="H7" i="3" s="1"/>
  <c r="F33" i="3"/>
  <c r="F4" i="3"/>
  <c r="H4" i="3" s="1"/>
  <c r="F36" i="3"/>
  <c r="F71" i="3"/>
  <c r="H71" i="3" s="1"/>
  <c r="F90" i="3"/>
  <c r="F60" i="3"/>
  <c r="H60" i="3" s="1"/>
  <c r="F21" i="3"/>
  <c r="F66" i="3"/>
  <c r="H66" i="3" s="1"/>
  <c r="F25" i="3"/>
  <c r="H25" i="3" s="1"/>
  <c r="F61" i="3"/>
  <c r="F101" i="3"/>
  <c r="H101" i="3" s="1"/>
  <c r="F49" i="3"/>
  <c r="F10" i="3"/>
  <c r="H10" i="3" s="1"/>
  <c r="F70" i="3"/>
  <c r="F39" i="3"/>
  <c r="H39" i="3" s="1"/>
  <c r="F81" i="3"/>
  <c r="F93" i="3"/>
  <c r="H93" i="3" s="1"/>
  <c r="F54" i="3"/>
  <c r="F34" i="3"/>
  <c r="H34" i="3" s="1"/>
  <c r="F16" i="3"/>
  <c r="F78" i="3"/>
  <c r="H78" i="3" s="1"/>
  <c r="F65" i="3"/>
  <c r="F86" i="3"/>
  <c r="H86" i="3" s="1"/>
  <c r="F89" i="3"/>
  <c r="F47" i="3"/>
  <c r="H47" i="3" s="1"/>
  <c r="F92" i="3"/>
  <c r="F80" i="3"/>
  <c r="H80" i="3" s="1"/>
  <c r="F18" i="3"/>
  <c r="F102" i="3"/>
  <c r="H102" i="3" s="1"/>
  <c r="F45" i="3"/>
  <c r="F12" i="3"/>
  <c r="F40" i="3"/>
  <c r="H40" i="3" s="1"/>
  <c r="F27" i="3"/>
  <c r="F111" i="3"/>
  <c r="F24" i="3"/>
  <c r="H24" i="3" s="1"/>
  <c r="F108" i="3"/>
  <c r="F105" i="3"/>
  <c r="H105" i="3" s="1"/>
  <c r="F19" i="3"/>
  <c r="H19" i="3" s="1"/>
  <c r="F110" i="3"/>
  <c r="F82" i="3"/>
  <c r="H82" i="3" s="1"/>
  <c r="F63" i="3"/>
  <c r="H63" i="3" s="1"/>
  <c r="F64" i="3"/>
  <c r="F59" i="3"/>
  <c r="F74" i="3"/>
  <c r="H74" i="3" s="1"/>
  <c r="F94" i="3"/>
  <c r="F107" i="3"/>
  <c r="H107" i="3" s="1"/>
  <c r="F52" i="3"/>
  <c r="F72" i="3"/>
  <c r="H72" i="3" s="1"/>
  <c r="F83" i="3"/>
  <c r="H83" i="3" s="1"/>
  <c r="F29" i="3"/>
  <c r="F42" i="3"/>
  <c r="F48" i="3"/>
  <c r="H48" i="3" s="1"/>
  <c r="F50" i="3"/>
  <c r="F30" i="3"/>
  <c r="F56" i="3"/>
  <c r="H56" i="3" s="1"/>
  <c r="F69" i="3"/>
  <c r="F73" i="3"/>
  <c r="F23" i="3"/>
  <c r="F100" i="3"/>
  <c r="H100" i="3" s="1"/>
  <c r="F41" i="3"/>
  <c r="F46" i="3"/>
  <c r="H46" i="3" s="1"/>
  <c r="F51" i="3"/>
  <c r="F13" i="3"/>
  <c r="H13" i="3" s="1"/>
  <c r="F88" i="3"/>
  <c r="H88" i="3" s="1"/>
  <c r="F38" i="3"/>
  <c r="F103" i="3"/>
  <c r="H103" i="3" s="1"/>
  <c r="F76" i="3"/>
  <c r="H76" i="3" s="1"/>
  <c r="F95" i="3"/>
  <c r="F22" i="3"/>
  <c r="F32" i="3"/>
  <c r="H32" i="3" s="1"/>
  <c r="F55" i="3"/>
  <c r="F68" i="3"/>
  <c r="H68" i="3" s="1"/>
  <c r="F14" i="3"/>
  <c r="H14" i="3" s="1"/>
  <c r="F5" i="3"/>
  <c r="H5" i="3" s="1"/>
  <c r="F35" i="3"/>
  <c r="F97" i="3"/>
  <c r="F106" i="3"/>
  <c r="H106" i="3" s="1"/>
  <c r="F3" i="3"/>
  <c r="H3" i="3" s="1"/>
  <c r="F75" i="3"/>
  <c r="F67" i="3"/>
  <c r="H67" i="3" s="1"/>
  <c r="F8" i="3"/>
  <c r="F109" i="3"/>
  <c r="H109" i="3" s="1"/>
  <c r="F77" i="3"/>
  <c r="H77" i="3" s="1"/>
  <c r="F31" i="3"/>
  <c r="F87" i="3"/>
  <c r="H87" i="3" s="1"/>
  <c r="F44" i="3"/>
  <c r="F57" i="3"/>
  <c r="H57" i="3" s="1"/>
  <c r="F28" i="3"/>
  <c r="F43" i="3"/>
  <c r="H43" i="3" s="1"/>
  <c r="F20" i="3"/>
  <c r="F98" i="3"/>
  <c r="H98" i="3" s="1"/>
  <c r="F53" i="3"/>
  <c r="F99" i="3"/>
  <c r="F37" i="3"/>
  <c r="H37" i="3" s="1"/>
  <c r="F15" i="3"/>
  <c r="F6" i="3"/>
  <c r="H6" i="3" s="1"/>
  <c r="F62" i="3"/>
  <c r="G113" i="3" l="1"/>
  <c r="H28" i="3"/>
  <c r="H41" i="3"/>
  <c r="H65" i="3"/>
  <c r="H84" i="3"/>
  <c r="H108" i="3"/>
  <c r="H58" i="3"/>
  <c r="H62" i="3"/>
  <c r="H44" i="3"/>
  <c r="H97" i="3"/>
  <c r="H38" i="3"/>
  <c r="H52" i="3"/>
  <c r="H64" i="3"/>
  <c r="H111" i="3"/>
  <c r="H18" i="3"/>
  <c r="H85" i="3"/>
  <c r="H31" i="3"/>
  <c r="H35" i="3"/>
  <c r="H42" i="3"/>
  <c r="H92" i="3"/>
  <c r="H16" i="3"/>
  <c r="H49" i="3"/>
  <c r="H90" i="3"/>
  <c r="H15" i="3"/>
  <c r="H20" i="3"/>
  <c r="H95" i="3"/>
  <c r="H51" i="3"/>
  <c r="H69" i="3"/>
  <c r="H29" i="3"/>
  <c r="H94" i="3"/>
  <c r="H110" i="3"/>
  <c r="H12" i="3"/>
  <c r="H89" i="3"/>
  <c r="H54" i="3"/>
  <c r="H61" i="3"/>
  <c r="H36" i="3"/>
  <c r="H96" i="3"/>
  <c r="H8" i="3"/>
  <c r="H59" i="3"/>
  <c r="H45" i="3"/>
  <c r="H81" i="3"/>
  <c r="H33" i="3"/>
  <c r="H99" i="3"/>
  <c r="H75" i="3"/>
  <c r="H55" i="3"/>
  <c r="H23" i="3"/>
  <c r="H50" i="3"/>
  <c r="H70" i="3"/>
  <c r="H21" i="3"/>
  <c r="H17" i="3"/>
  <c r="H53" i="3"/>
  <c r="H22" i="3"/>
  <c r="H73" i="3"/>
  <c r="H27" i="3"/>
  <c r="H79" i="3"/>
  <c r="H30" i="3"/>
  <c r="F113" i="3"/>
  <c r="H113" i="3" s="1"/>
  <c r="N9" i="1"/>
  <c r="N8" i="1"/>
  <c r="N7" i="1"/>
  <c r="N6" i="1"/>
  <c r="N5" i="1"/>
  <c r="D10" i="1" l="1"/>
  <c r="D11" i="1"/>
  <c r="D9" i="1"/>
  <c r="D7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D5" i="1"/>
</calcChain>
</file>

<file path=xl/comments1.xml><?xml version="1.0" encoding="utf-8"?>
<comments xmlns="http://schemas.openxmlformats.org/spreadsheetml/2006/main">
  <authors>
    <author>Sean Loughran</author>
  </authors>
  <commentList>
    <comment ref="B9" authorId="0" shapeId="0">
      <text>
        <r>
          <rPr>
            <b/>
            <sz val="9"/>
            <color indexed="81"/>
            <rFont val="Tahoma"/>
            <family val="2"/>
          </rPr>
          <t>Sean Loughran:</t>
        </r>
        <r>
          <rPr>
            <sz val="9"/>
            <color indexed="81"/>
            <rFont val="Tahoma"/>
            <family val="2"/>
          </rPr>
          <t xml:space="preserve">
Excluding East Staffs</t>
        </r>
      </text>
    </comment>
    <comment ref="B10" authorId="0" shapeId="0">
      <text>
        <r>
          <rPr>
            <b/>
            <sz val="9"/>
            <color indexed="81"/>
            <rFont val="Tahoma"/>
            <family val="2"/>
          </rPr>
          <t>Sean Loughran:</t>
        </r>
        <r>
          <rPr>
            <sz val="9"/>
            <color indexed="81"/>
            <rFont val="Tahoma"/>
            <family val="2"/>
          </rPr>
          <t xml:space="preserve">
Including East Staffs</t>
        </r>
      </text>
    </comment>
  </commentList>
</comments>
</file>

<file path=xl/sharedStrings.xml><?xml version="1.0" encoding="utf-8"?>
<sst xmlns="http://schemas.openxmlformats.org/spreadsheetml/2006/main" count="542" uniqueCount="163">
  <si>
    <t>By Ward</t>
  </si>
  <si>
    <t>Anglesey</t>
  </si>
  <si>
    <t>Bagots &amp; Needwood</t>
  </si>
  <si>
    <t>Blythe</t>
  </si>
  <si>
    <t>Branston</t>
  </si>
  <si>
    <t>Brizlincote</t>
  </si>
  <si>
    <t>Burton &amp; Eton</t>
  </si>
  <si>
    <t>Crown</t>
  </si>
  <si>
    <t>Dove</t>
  </si>
  <si>
    <t>Heath</t>
  </si>
  <si>
    <t>Horninglow &amp; Outwoods</t>
  </si>
  <si>
    <t>Shobnall</t>
  </si>
  <si>
    <t>Stapenhill</t>
  </si>
  <si>
    <t>Stramshall &amp; Weaver</t>
  </si>
  <si>
    <t>Stretton</t>
  </si>
  <si>
    <t>Town</t>
  </si>
  <si>
    <t>Winshall</t>
  </si>
  <si>
    <t>% Total Spend</t>
  </si>
  <si>
    <t>% of ES Spend</t>
  </si>
  <si>
    <t>Spend outside ES</t>
  </si>
  <si>
    <t>Total WM Spend</t>
  </si>
  <si>
    <t>Total EM Spend</t>
  </si>
  <si>
    <t>Distance from Town Hall</t>
  </si>
  <si>
    <t>5 - 10 miles</t>
  </si>
  <si>
    <t>10 - 20 miles</t>
  </si>
  <si>
    <t>20 - 30 miles</t>
  </si>
  <si>
    <t>30 miles +</t>
  </si>
  <si>
    <t>% of Spend</t>
  </si>
  <si>
    <t>Abandoned Vehicles</t>
  </si>
  <si>
    <t>Accomodation</t>
  </si>
  <si>
    <t>Advertising</t>
  </si>
  <si>
    <t>Analyst Fees</t>
  </si>
  <si>
    <t>Baillif Fees</t>
  </si>
  <si>
    <t>Books &amp; Publications</t>
  </si>
  <si>
    <t>Bulky Waste Collection</t>
  </si>
  <si>
    <t>Car Parks</t>
  </si>
  <si>
    <t>Cash Collection</t>
  </si>
  <si>
    <t>Catering</t>
  </si>
  <si>
    <t>CCTV Manning Contract</t>
  </si>
  <si>
    <t>Christmas Decorations</t>
  </si>
  <si>
    <t>Cleaning &amp; Domestic Equipment</t>
  </si>
  <si>
    <t>Cleaning Contracts</t>
  </si>
  <si>
    <t>Clothing, Uniforms &amp; Laundry</t>
  </si>
  <si>
    <t>Conference Expenses</t>
  </si>
  <si>
    <t>Consultants</t>
  </si>
  <si>
    <t>Consumables &amp; Media Supplies</t>
  </si>
  <si>
    <t>Total</t>
  </si>
  <si>
    <t>ES Spend</t>
  </si>
  <si>
    <t>Contactless Card Processing Costs</t>
  </si>
  <si>
    <t>Contracted Grounds Maintenance</t>
  </si>
  <si>
    <t>Council Flags</t>
  </si>
  <si>
    <t>Dangerous Structures</t>
  </si>
  <si>
    <t>Departmental Postages</t>
  </si>
  <si>
    <t>Direct Purchases</t>
  </si>
  <si>
    <t>Enforcement Initatives</t>
  </si>
  <si>
    <t>Estates Surveyors Fees</t>
  </si>
  <si>
    <t xml:space="preserve">Electricity </t>
  </si>
  <si>
    <t>Exhibitions/Events</t>
  </si>
  <si>
    <t>External Audit Fees</t>
  </si>
  <si>
    <t>Fertilisers, Weedkiller and Insecticides</t>
  </si>
  <si>
    <t>Fixtures &amp; Fittings</t>
  </si>
  <si>
    <t>Flu Vaccinations</t>
  </si>
  <si>
    <t>Franking Machine Postages</t>
  </si>
  <si>
    <t>Gas</t>
  </si>
  <si>
    <t>Grounds Maintenace</t>
  </si>
  <si>
    <t>Growth Point Work</t>
  </si>
  <si>
    <t>Hardware Contracts</t>
  </si>
  <si>
    <t>Hire of Equipment</t>
  </si>
  <si>
    <t>Homeless Review Decisions</t>
  </si>
  <si>
    <t>ICT Departmental Purchases</t>
  </si>
  <si>
    <t>IT Links to Remote Sites</t>
  </si>
  <si>
    <t>Kenneling &amp; Other Expenses</t>
  </si>
  <si>
    <t>Leased Car Costs</t>
  </si>
  <si>
    <t>Legal Costs</t>
  </si>
  <si>
    <t>Litter Bins</t>
  </si>
  <si>
    <t>Maintenance Agreements</t>
  </si>
  <si>
    <t>Maintenance Contracts</t>
  </si>
  <si>
    <t>Market Research</t>
  </si>
  <si>
    <t>Materials from Stores</t>
  </si>
  <si>
    <t>Mayors Charity Events Expenditure</t>
  </si>
  <si>
    <t>Medical Examinations</t>
  </si>
  <si>
    <t>Medical Referees</t>
  </si>
  <si>
    <t>Members Refreshments</t>
  </si>
  <si>
    <t>Metal Recycling Banks</t>
  </si>
  <si>
    <t>Miscellaneous Licenses</t>
  </si>
  <si>
    <t>Mobile Telephones</t>
  </si>
  <si>
    <t>Monitoring of Loneworkers</t>
  </si>
  <si>
    <t>Office Equipment</t>
  </si>
  <si>
    <t>Ordnance Survey Costs</t>
  </si>
  <si>
    <t>Other Equipment</t>
  </si>
  <si>
    <t>Pest Control Contracts</t>
  </si>
  <si>
    <t>Plaques &amp; Benches</t>
  </si>
  <si>
    <t>Play Equipment</t>
  </si>
  <si>
    <t>Post Collection</t>
  </si>
  <si>
    <t>Printing and Stationery</t>
  </si>
  <si>
    <t>Professional Fees</t>
  </si>
  <si>
    <t>Professional Support</t>
  </si>
  <si>
    <t>Promotional Materials</t>
  </si>
  <si>
    <t>Property Insurance</t>
  </si>
  <si>
    <t>Provision of Wheelie Bins</t>
  </si>
  <si>
    <t>Public Participation &amp; Consultation</t>
  </si>
  <si>
    <t>Public Transport</t>
  </si>
  <si>
    <t>Public/Civic Function Expenses</t>
  </si>
  <si>
    <t>Recruitment Costs</t>
  </si>
  <si>
    <t>Recycling Containers</t>
  </si>
  <si>
    <t>Refreshments</t>
  </si>
  <si>
    <t>Refuse Removal</t>
  </si>
  <si>
    <t>Repairs &amp; Maintenance to Buildings</t>
  </si>
  <si>
    <t>Repairs and Maintenance of Car Park Ticket Machines</t>
  </si>
  <si>
    <t>Account</t>
  </si>
  <si>
    <t>Search &amp; Investigation Fees</t>
  </si>
  <si>
    <t>Section 50 Burial</t>
  </si>
  <si>
    <t>Security of Premises</t>
  </si>
  <si>
    <t>Seeds, Plants and Shrubs</t>
  </si>
  <si>
    <t>Signs</t>
  </si>
  <si>
    <t>Software Licenses &amp; Contracts</t>
  </si>
  <si>
    <t>Sports Equipment</t>
  </si>
  <si>
    <t>Storage Costs</t>
  </si>
  <si>
    <t>Street Scene</t>
  </si>
  <si>
    <t>Subscriptions</t>
  </si>
  <si>
    <t>Supply/Repair Trade Refuse Bins</t>
  </si>
  <si>
    <t>System Maintenance</t>
  </si>
  <si>
    <t>Systems Development</t>
  </si>
  <si>
    <t>Taxi Driver Tests</t>
  </si>
  <si>
    <t>Taxi Panels</t>
  </si>
  <si>
    <t>Telephones</t>
  </si>
  <si>
    <t>Terms Maintenance</t>
  </si>
  <si>
    <t>Third Party Payments</t>
  </si>
  <si>
    <t>Tools &amp; Implements</t>
  </si>
  <si>
    <t>Top Table Expenses</t>
  </si>
  <si>
    <t>Tourist Information Signs</t>
  </si>
  <si>
    <t>Translation Fees</t>
  </si>
  <si>
    <t>Travel &amp; Subsistence</t>
  </si>
  <si>
    <t>Vehicle Hire</t>
  </si>
  <si>
    <t>Vehicle Maintenance Costs</t>
  </si>
  <si>
    <t>Waste &amp; Litter Disposal</t>
  </si>
  <si>
    <t>Water Services</t>
  </si>
  <si>
    <t>Website Construction &amp; Maintenance</t>
  </si>
  <si>
    <t>Y</t>
  </si>
  <si>
    <t>N</t>
  </si>
  <si>
    <t>Contracted</t>
  </si>
  <si>
    <t>Out Contract</t>
  </si>
  <si>
    <t>Utilities</t>
  </si>
  <si>
    <t>In Contract</t>
  </si>
  <si>
    <t>Top 3 In Contract</t>
  </si>
  <si>
    <t>%</t>
  </si>
  <si>
    <t>QTY Trans</t>
  </si>
  <si>
    <t>Outside ES</t>
  </si>
  <si>
    <t>Outside ES Spend</t>
  </si>
  <si>
    <t>Largest Spend</t>
  </si>
  <si>
    <t xml:space="preserve">Temporary Staff Costs </t>
  </si>
  <si>
    <t>Temporary Staff Costs (Comensura)</t>
  </si>
  <si>
    <t>Procurement Spend</t>
  </si>
  <si>
    <t>ES Procurement Spend</t>
  </si>
  <si>
    <t>0 - 5 miles</t>
  </si>
  <si>
    <t>Total Procured ES Spend</t>
  </si>
  <si>
    <t>Procurement Spend - N/C</t>
  </si>
  <si>
    <t>Top 3 Out Contract</t>
  </si>
  <si>
    <t xml:space="preserve"> </t>
  </si>
  <si>
    <t>Aggregated</t>
  </si>
  <si>
    <t>0 - 10 miles</t>
  </si>
  <si>
    <t>0 - 20 miles</t>
  </si>
  <si>
    <t>0 - 30 miles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</si>
</sst>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6" formatCode="&quot;£&quot;#,##0;[Red]\-&quot;£&quot;#,##0"/>
    <numFmt numFmtId="164" formatCode="#,##0_ ;[Red]\-#,##0\ "/>
    <numFmt numFmtId="165" formatCode="&quot;£&quot;#,##0.00"/>
    <numFmt numFmtId="166" formatCode="&quot;£&quot;#,##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0" borderId="1" xfId="0" applyBorder="1"/>
    <xf numFmtId="0" fontId="0" fillId="3" borderId="1" xfId="0" applyFill="1" applyBorder="1"/>
    <xf numFmtId="6" fontId="0" fillId="3" borderId="1" xfId="0" applyNumberFormat="1" applyFill="1" applyBorder="1"/>
    <xf numFmtId="0" fontId="1" fillId="3" borderId="1" xfId="0" applyFont="1" applyFill="1" applyBorder="1"/>
    <xf numFmtId="6" fontId="1" fillId="3" borderId="1" xfId="0" applyNumberFormat="1" applyFont="1" applyFill="1" applyBorder="1"/>
    <xf numFmtId="0" fontId="1" fillId="2" borderId="1" xfId="0" applyFont="1" applyFill="1" applyBorder="1"/>
    <xf numFmtId="6" fontId="1" fillId="2" borderId="1" xfId="0" applyNumberFormat="1" applyFont="1" applyFill="1" applyBorder="1"/>
    <xf numFmtId="0" fontId="1" fillId="0" borderId="0" xfId="0" applyFont="1"/>
    <xf numFmtId="4" fontId="0" fillId="3" borderId="1" xfId="0" applyNumberFormat="1" applyFill="1" applyBorder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0" fontId="0" fillId="5" borderId="1" xfId="0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0" fontId="1" fillId="6" borderId="1" xfId="0" applyFont="1" applyFill="1" applyBorder="1"/>
    <xf numFmtId="6" fontId="1" fillId="6" borderId="1" xfId="0" applyNumberFormat="1" applyFont="1" applyFill="1" applyBorder="1"/>
    <xf numFmtId="1" fontId="1" fillId="6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4" borderId="1" xfId="0" applyFill="1" applyBorder="1"/>
    <xf numFmtId="6" fontId="0" fillId="4" borderId="1" xfId="0" applyNumberFormat="1" applyFill="1" applyBorder="1"/>
    <xf numFmtId="1" fontId="0" fillId="4" borderId="1" xfId="0" applyNumberFormat="1" applyFill="1" applyBorder="1" applyAlignment="1">
      <alignment horizontal="center"/>
    </xf>
    <xf numFmtId="164" fontId="1" fillId="2" borderId="1" xfId="0" applyNumberFormat="1" applyFont="1" applyFill="1" applyBorder="1"/>
    <xf numFmtId="164" fontId="0" fillId="5" borderId="1" xfId="0" applyNumberFormat="1" applyFill="1" applyBorder="1" applyAlignment="1">
      <alignment horizontal="center"/>
    </xf>
    <xf numFmtId="166" fontId="0" fillId="0" borderId="0" xfId="0" applyNumberFormat="1"/>
    <xf numFmtId="166" fontId="0" fillId="2" borderId="1" xfId="0" applyNumberFormat="1" applyFill="1" applyBorder="1"/>
    <xf numFmtId="166" fontId="0" fillId="8" borderId="1" xfId="0" applyNumberFormat="1" applyFill="1" applyBorder="1"/>
    <xf numFmtId="49" fontId="0" fillId="0" borderId="1" xfId="0" applyNumberFormat="1" applyBorder="1" applyAlignment="1">
      <alignment horizontal="left"/>
    </xf>
    <xf numFmtId="165" fontId="0" fillId="2" borderId="1" xfId="0" applyNumberFormat="1" applyFill="1" applyBorder="1"/>
    <xf numFmtId="166" fontId="1" fillId="2" borderId="1" xfId="0" applyNumberFormat="1" applyFont="1" applyFill="1" applyBorder="1"/>
    <xf numFmtId="166" fontId="1" fillId="8" borderId="1" xfId="0" applyNumberFormat="1" applyFont="1" applyFill="1" applyBorder="1"/>
    <xf numFmtId="1" fontId="0" fillId="9" borderId="1" xfId="0" applyNumberFormat="1" applyFill="1" applyBorder="1" applyAlignment="1">
      <alignment horizontal="center"/>
    </xf>
    <xf numFmtId="166" fontId="0" fillId="2" borderId="1" xfId="0" applyNumberFormat="1" applyFill="1" applyBorder="1" applyAlignment="1">
      <alignment horizontal="center"/>
    </xf>
    <xf numFmtId="166" fontId="0" fillId="0" borderId="0" xfId="0" applyNumberFormat="1" applyAlignment="1">
      <alignment horizontal="center"/>
    </xf>
    <xf numFmtId="166" fontId="1" fillId="2" borderId="1" xfId="0" applyNumberFormat="1" applyFont="1" applyFill="1" applyBorder="1" applyAlignment="1">
      <alignment horizontal="center"/>
    </xf>
    <xf numFmtId="3" fontId="0" fillId="0" borderId="0" xfId="0" applyNumberFormat="1"/>
    <xf numFmtId="3" fontId="1" fillId="3" borderId="1" xfId="0" applyNumberFormat="1" applyFont="1" applyFill="1" applyBorder="1"/>
    <xf numFmtId="3" fontId="0" fillId="3" borderId="1" xfId="0" applyNumberFormat="1" applyFill="1" applyBorder="1"/>
    <xf numFmtId="0" fontId="0" fillId="10" borderId="1" xfId="0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12" borderId="1" xfId="0" applyFont="1" applyFill="1" applyBorder="1"/>
    <xf numFmtId="166" fontId="1" fillId="12" borderId="1" xfId="0" applyNumberFormat="1" applyFont="1" applyFill="1" applyBorder="1"/>
    <xf numFmtId="2" fontId="1" fillId="12" borderId="1" xfId="0" applyNumberFormat="1" applyFont="1" applyFill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13" borderId="1" xfId="0" applyNumberFormat="1" applyFont="1" applyFill="1" applyBorder="1" applyAlignment="1">
      <alignment horizontal="center"/>
    </xf>
    <xf numFmtId="2" fontId="1" fillId="13" borderId="1" xfId="0" applyNumberFormat="1" applyFont="1" applyFill="1" applyBorder="1" applyAlignment="1">
      <alignment horizontal="center"/>
    </xf>
    <xf numFmtId="0" fontId="0" fillId="9" borderId="0" xfId="0" applyFill="1"/>
    <xf numFmtId="0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" fontId="0" fillId="14" borderId="1" xfId="0" applyNumberFormat="1" applyFill="1" applyBorder="1" applyAlignment="1">
      <alignment horizontal="center"/>
    </xf>
    <xf numFmtId="1" fontId="1" fillId="14" borderId="1" xfId="0" applyNumberFormat="1" applyFont="1" applyFill="1" applyBorder="1" applyAlignment="1">
      <alignment horizontal="center" vertical="center"/>
    </xf>
    <xf numFmtId="166" fontId="1" fillId="14" borderId="1" xfId="0" applyNumberFormat="1" applyFont="1" applyFill="1" applyBorder="1" applyAlignment="1">
      <alignment horizontal="center" vertical="center"/>
    </xf>
    <xf numFmtId="166" fontId="0" fillId="14" borderId="1" xfId="0" applyNumberFormat="1" applyFill="1" applyBorder="1" applyAlignment="1">
      <alignment horizontal="center"/>
    </xf>
    <xf numFmtId="166" fontId="1" fillId="14" borderId="1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1" fillId="14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7" borderId="1" xfId="0" applyFont="1" applyFill="1" applyBorder="1"/>
    <xf numFmtId="164" fontId="1" fillId="7" borderId="1" xfId="0" applyNumberFormat="1" applyFont="1" applyFill="1" applyBorder="1"/>
    <xf numFmtId="165" fontId="0" fillId="3" borderId="1" xfId="0" applyNumberFormat="1" applyFill="1" applyBorder="1"/>
    <xf numFmtId="166" fontId="1" fillId="2" borderId="2" xfId="0" applyNumberFormat="1" applyFont="1" applyFill="1" applyBorder="1" applyAlignment="1">
      <alignment horizontal="center" vertical="center"/>
    </xf>
    <xf numFmtId="166" fontId="1" fillId="2" borderId="3" xfId="0" applyNumberFormat="1" applyFont="1" applyFill="1" applyBorder="1" applyAlignment="1">
      <alignment horizontal="center" vertical="center"/>
    </xf>
    <xf numFmtId="166" fontId="1" fillId="8" borderId="2" xfId="0" applyNumberFormat="1" applyFont="1" applyFill="1" applyBorder="1" applyAlignment="1">
      <alignment horizontal="center" vertical="center"/>
    </xf>
    <xf numFmtId="166" fontId="1" fillId="8" borderId="3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" fontId="1" fillId="9" borderId="2" xfId="0" applyNumberFormat="1" applyFont="1" applyFill="1" applyBorder="1" applyAlignment="1">
      <alignment horizontal="center" vertical="center" wrapText="1"/>
    </xf>
    <xf numFmtId="1" fontId="1" fillId="9" borderId="3" xfId="0" applyNumberFormat="1" applyFont="1" applyFill="1" applyBorder="1" applyAlignment="1">
      <alignment horizontal="center" vertical="center" wrapText="1"/>
    </xf>
    <xf numFmtId="6" fontId="1" fillId="15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26035</xdr:rowOff>
    </xdr:from>
    <xdr:to>
      <xdr:col>10</xdr:col>
      <xdr:colOff>217933</xdr:colOff>
      <xdr:row>30</xdr:row>
      <xdr:rowOff>40570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250" y="216535"/>
          <a:ext cx="5647183" cy="553903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31750</xdr:colOff>
      <xdr:row>32</xdr:row>
      <xdr:rowOff>20240</xdr:rowOff>
    </xdr:from>
    <xdr:to>
      <xdr:col>10</xdr:col>
      <xdr:colOff>267970</xdr:colOff>
      <xdr:row>65</xdr:row>
      <xdr:rowOff>17674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0" y="6116240"/>
          <a:ext cx="5665470" cy="628393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66</xdr:row>
      <xdr:rowOff>93207</xdr:rowOff>
    </xdr:from>
    <xdr:to>
      <xdr:col>10</xdr:col>
      <xdr:colOff>228600</xdr:colOff>
      <xdr:row>96</xdr:row>
      <xdr:rowOff>37463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7285832"/>
          <a:ext cx="5715000" cy="537350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9525</xdr:colOff>
      <xdr:row>98</xdr:row>
      <xdr:rowOff>37926</xdr:rowOff>
    </xdr:from>
    <xdr:to>
      <xdr:col>10</xdr:col>
      <xdr:colOff>257175</xdr:colOff>
      <xdr:row>129</xdr:row>
      <xdr:rowOff>94722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17462326"/>
          <a:ext cx="5734050" cy="556859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25400</xdr:colOff>
      <xdr:row>0</xdr:row>
      <xdr:rowOff>139700</xdr:rowOff>
    </xdr:from>
    <xdr:to>
      <xdr:col>28</xdr:col>
      <xdr:colOff>33933</xdr:colOff>
      <xdr:row>37</xdr:row>
      <xdr:rowOff>170624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91800" y="139700"/>
          <a:ext cx="7933333" cy="66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U36"/>
  <sheetViews>
    <sheetView tabSelected="1" zoomScale="80" zoomScaleNormal="80" workbookViewId="0">
      <selection activeCell="L30" sqref="L30:M35"/>
    </sheetView>
  </sheetViews>
  <sheetFormatPr defaultRowHeight="14.4" x14ac:dyDescent="0.3"/>
  <cols>
    <col min="1" max="1" width="4.33203125" customWidth="1"/>
    <col min="2" max="2" width="21.6640625" customWidth="1"/>
    <col min="3" max="3" width="12" bestFit="1" customWidth="1"/>
    <col min="4" max="4" width="12.44140625" style="10" bestFit="1" customWidth="1"/>
    <col min="5" max="5" width="5.33203125" customWidth="1"/>
    <col min="6" max="7" width="0" hidden="1" customWidth="1"/>
    <col min="8" max="8" width="21.6640625" customWidth="1"/>
    <col min="9" max="9" width="11.6640625" style="36" bestFit="1" customWidth="1"/>
    <col min="10" max="10" width="12.33203125" style="10" bestFit="1" customWidth="1"/>
    <col min="11" max="11" width="4.5546875" customWidth="1"/>
    <col min="12" max="12" width="23.33203125" bestFit="1" customWidth="1"/>
    <col min="13" max="13" width="13.5546875" bestFit="1" customWidth="1"/>
    <col min="14" max="14" width="10.44140625" customWidth="1"/>
    <col min="15" max="15" width="4.6640625" customWidth="1"/>
    <col min="16" max="16" width="30.44140625" bestFit="1" customWidth="1"/>
    <col min="17" max="17" width="12" bestFit="1" customWidth="1"/>
    <col min="18" max="18" width="10.6640625" customWidth="1"/>
    <col min="19" max="19" width="2.6640625" customWidth="1"/>
    <col min="20" max="20" width="10.88671875" style="48" bestFit="1" customWidth="1"/>
    <col min="21" max="21" width="8.88671875" style="44"/>
    <col min="22" max="22" width="11.5546875" bestFit="1" customWidth="1"/>
  </cols>
  <sheetData>
    <row r="2" spans="2:21" x14ac:dyDescent="0.3">
      <c r="D2" s="10" t="s">
        <v>17</v>
      </c>
    </row>
    <row r="3" spans="2:21" x14ac:dyDescent="0.3">
      <c r="B3" s="6" t="s">
        <v>152</v>
      </c>
      <c r="C3" s="7">
        <v>8144679</v>
      </c>
      <c r="D3" s="19">
        <v>100</v>
      </c>
      <c r="H3" s="2" t="s">
        <v>0</v>
      </c>
      <c r="I3" s="3"/>
      <c r="L3" s="2" t="s">
        <v>22</v>
      </c>
      <c r="M3" s="3"/>
      <c r="P3" s="6" t="s">
        <v>152</v>
      </c>
      <c r="Q3" s="7">
        <v>8144679</v>
      </c>
      <c r="R3" s="19">
        <v>100</v>
      </c>
    </row>
    <row r="4" spans="2:21" x14ac:dyDescent="0.3">
      <c r="B4" s="8"/>
      <c r="C4" s="8"/>
      <c r="H4" s="4" t="s">
        <v>155</v>
      </c>
      <c r="I4" s="37">
        <v>830675</v>
      </c>
      <c r="J4" s="13" t="s">
        <v>18</v>
      </c>
      <c r="L4" s="6" t="s">
        <v>152</v>
      </c>
      <c r="M4" s="23">
        <v>8144679</v>
      </c>
      <c r="N4" s="13" t="s">
        <v>27</v>
      </c>
      <c r="T4" s="49" t="s">
        <v>47</v>
      </c>
      <c r="U4" s="50" t="s">
        <v>145</v>
      </c>
    </row>
    <row r="5" spans="2:21" x14ac:dyDescent="0.3">
      <c r="B5" s="4" t="s">
        <v>153</v>
      </c>
      <c r="C5" s="5">
        <v>830675</v>
      </c>
      <c r="D5" s="18">
        <f>(C5/C3)*100</f>
        <v>10.198990040000348</v>
      </c>
      <c r="H5" s="2" t="s">
        <v>1</v>
      </c>
      <c r="I5" s="38">
        <v>15242</v>
      </c>
      <c r="J5" s="14">
        <f>I5/I4*100</f>
        <v>1.8348933096578084</v>
      </c>
      <c r="L5" s="2" t="s">
        <v>154</v>
      </c>
      <c r="M5" s="9">
        <v>1174131</v>
      </c>
      <c r="N5" s="24">
        <f>M5/M4*100</f>
        <v>14.415927257538327</v>
      </c>
      <c r="P5" s="45" t="s">
        <v>142</v>
      </c>
      <c r="Q5" s="46">
        <v>240604</v>
      </c>
      <c r="R5" s="47">
        <f>Q5/Q3*100</f>
        <v>2.9541250183095</v>
      </c>
    </row>
    <row r="6" spans="2:21" x14ac:dyDescent="0.3">
      <c r="H6" s="2" t="s">
        <v>2</v>
      </c>
      <c r="I6" s="38">
        <v>1893</v>
      </c>
      <c r="J6" s="14">
        <f>I6/I4*100</f>
        <v>0.22788695940048753</v>
      </c>
      <c r="L6" s="2" t="s">
        <v>23</v>
      </c>
      <c r="M6" s="9">
        <v>38066</v>
      </c>
      <c r="N6" s="24">
        <f>M6/M4*100</f>
        <v>0.46737262450736239</v>
      </c>
    </row>
    <row r="7" spans="2:21" x14ac:dyDescent="0.3">
      <c r="B7" s="15" t="s">
        <v>19</v>
      </c>
      <c r="C7" s="16">
        <v>7314004</v>
      </c>
      <c r="D7" s="17">
        <f>C7/C3*100</f>
        <v>89.801009959999661</v>
      </c>
      <c r="H7" s="2" t="s">
        <v>3</v>
      </c>
      <c r="I7" s="38">
        <v>146</v>
      </c>
      <c r="J7" s="14">
        <f>I7/I4*100</f>
        <v>1.7576067655822071E-2</v>
      </c>
      <c r="L7" s="2" t="s">
        <v>24</v>
      </c>
      <c r="M7" s="9">
        <v>418088</v>
      </c>
      <c r="N7" s="24">
        <f>M7/M4*100</f>
        <v>5.1332655344673492</v>
      </c>
      <c r="P7" s="45" t="s">
        <v>143</v>
      </c>
      <c r="Q7" s="46">
        <v>5135020</v>
      </c>
      <c r="R7" s="47">
        <f>Q7/Q3*100</f>
        <v>63.047543064619248</v>
      </c>
      <c r="T7" s="49">
        <v>3515128</v>
      </c>
      <c r="U7" s="50">
        <f>T7/Q7*100</f>
        <v>68.454027442931093</v>
      </c>
    </row>
    <row r="8" spans="2:21" x14ac:dyDescent="0.3">
      <c r="D8" s="12"/>
      <c r="H8" s="2" t="s">
        <v>4</v>
      </c>
      <c r="I8" s="38">
        <v>10951</v>
      </c>
      <c r="J8" s="14">
        <f>I8/I4*100</f>
        <v>1.3183254582116954</v>
      </c>
      <c r="L8" s="2" t="s">
        <v>25</v>
      </c>
      <c r="M8" s="9">
        <v>2083965</v>
      </c>
      <c r="N8" s="24">
        <f>M8/M4*100</f>
        <v>25.586827915501644</v>
      </c>
      <c r="P8" s="45" t="s">
        <v>141</v>
      </c>
      <c r="Q8" s="46">
        <v>3009659</v>
      </c>
      <c r="R8" s="47">
        <f>Q8/Q3*100</f>
        <v>36.952456935380759</v>
      </c>
      <c r="T8" s="49">
        <v>2370162</v>
      </c>
      <c r="U8" s="50">
        <f>T8/Q8*100</f>
        <v>78.75184530872103</v>
      </c>
    </row>
    <row r="9" spans="2:21" x14ac:dyDescent="0.3">
      <c r="B9" s="20" t="s">
        <v>20</v>
      </c>
      <c r="C9" s="21">
        <v>1879932</v>
      </c>
      <c r="D9" s="22">
        <f>C9/C3*100</f>
        <v>23.081719979387767</v>
      </c>
      <c r="H9" s="2" t="s">
        <v>5</v>
      </c>
      <c r="I9" s="38">
        <v>1427</v>
      </c>
      <c r="J9" s="14">
        <f>I9/I4*100</f>
        <v>0.17178800373190478</v>
      </c>
      <c r="L9" s="2" t="s">
        <v>26</v>
      </c>
      <c r="M9" s="9">
        <v>4430435</v>
      </c>
      <c r="N9" s="24">
        <f>M9/M4*100</f>
        <v>54.396680335713668</v>
      </c>
    </row>
    <row r="10" spans="2:21" x14ac:dyDescent="0.3">
      <c r="B10" s="20" t="s">
        <v>20</v>
      </c>
      <c r="C10" s="21">
        <v>3544842</v>
      </c>
      <c r="D10" s="22">
        <f>C10/C3*100</f>
        <v>43.523409578204372</v>
      </c>
      <c r="H10" s="2" t="s">
        <v>6</v>
      </c>
      <c r="I10" s="38">
        <v>680113</v>
      </c>
      <c r="J10" s="14">
        <f>I10/I4*100</f>
        <v>81.874740421946015</v>
      </c>
    </row>
    <row r="11" spans="2:21" x14ac:dyDescent="0.3">
      <c r="B11" s="20" t="s">
        <v>21</v>
      </c>
      <c r="C11" s="21">
        <v>1867458</v>
      </c>
      <c r="D11" s="22">
        <f>C11/C3*100</f>
        <v>22.928564772165974</v>
      </c>
      <c r="H11" s="2" t="s">
        <v>7</v>
      </c>
      <c r="I11" s="38">
        <v>3162</v>
      </c>
      <c r="J11" s="14">
        <f>I11/I4*100</f>
        <v>0.38065428717609173</v>
      </c>
    </row>
    <row r="12" spans="2:21" x14ac:dyDescent="0.3">
      <c r="H12" s="2" t="s">
        <v>8</v>
      </c>
      <c r="I12" s="38">
        <v>25831</v>
      </c>
      <c r="J12" s="14">
        <f>I12/I4*100</f>
        <v>3.1096397508050684</v>
      </c>
      <c r="L12" s="2" t="s">
        <v>22</v>
      </c>
      <c r="M12" s="3"/>
      <c r="P12" s="51" t="s">
        <v>144</v>
      </c>
    </row>
    <row r="13" spans="2:21" x14ac:dyDescent="0.3">
      <c r="H13" s="2" t="s">
        <v>9</v>
      </c>
      <c r="I13" s="38">
        <v>6445</v>
      </c>
      <c r="J13" s="14">
        <f>I13/I4*100</f>
        <v>0.77587504138200858</v>
      </c>
      <c r="L13" s="62" t="s">
        <v>156</v>
      </c>
      <c r="M13" s="63">
        <v>3009662</v>
      </c>
      <c r="N13" s="13" t="s">
        <v>27</v>
      </c>
      <c r="P13" s="28" t="s">
        <v>49</v>
      </c>
      <c r="Q13" s="26">
        <v>1036768</v>
      </c>
    </row>
    <row r="14" spans="2:21" x14ac:dyDescent="0.3">
      <c r="H14" s="2" t="s">
        <v>10</v>
      </c>
      <c r="I14" s="38">
        <v>25513</v>
      </c>
      <c r="J14" s="14">
        <f>I14/I4*100</f>
        <v>3.0713576308423871</v>
      </c>
      <c r="L14" s="2" t="s">
        <v>154</v>
      </c>
      <c r="M14" s="9">
        <v>536572</v>
      </c>
      <c r="N14" s="24">
        <f>M14/M13*100</f>
        <v>17.828314275822336</v>
      </c>
      <c r="P14" s="1" t="s">
        <v>127</v>
      </c>
      <c r="Q14" s="26">
        <v>800505</v>
      </c>
    </row>
    <row r="15" spans="2:21" x14ac:dyDescent="0.3">
      <c r="H15" s="2" t="s">
        <v>11</v>
      </c>
      <c r="I15" s="38">
        <v>7459</v>
      </c>
      <c r="J15" s="14">
        <f>I15/I4*100</f>
        <v>0.89794444277244401</v>
      </c>
      <c r="L15" s="2" t="s">
        <v>23</v>
      </c>
      <c r="M15" s="9">
        <v>18014</v>
      </c>
      <c r="N15" s="24">
        <f>M15/M13*100</f>
        <v>0.59853897215036111</v>
      </c>
      <c r="P15" s="1" t="s">
        <v>151</v>
      </c>
      <c r="Q15" s="26">
        <v>649935</v>
      </c>
    </row>
    <row r="16" spans="2:21" x14ac:dyDescent="0.3">
      <c r="H16" s="2" t="s">
        <v>12</v>
      </c>
      <c r="I16" s="38">
        <v>1986</v>
      </c>
      <c r="J16" s="14">
        <f>I16/I4*100</f>
        <v>0.23908267372919614</v>
      </c>
      <c r="L16" s="2" t="s">
        <v>24</v>
      </c>
      <c r="M16" s="9">
        <v>207852</v>
      </c>
      <c r="N16" s="24">
        <f>M16/M13*100</f>
        <v>6.9061575685243053</v>
      </c>
    </row>
    <row r="17" spans="8:17" x14ac:dyDescent="0.3">
      <c r="H17" s="2" t="s">
        <v>13</v>
      </c>
      <c r="I17" s="38">
        <v>71</v>
      </c>
      <c r="J17" s="14">
        <f>I17/I4*100</f>
        <v>8.5472657778312821E-3</v>
      </c>
      <c r="L17" s="2" t="s">
        <v>25</v>
      </c>
      <c r="M17" s="9">
        <v>499995</v>
      </c>
      <c r="N17" s="24">
        <f>M17/M13*100</f>
        <v>16.6129950805107</v>
      </c>
      <c r="P17" s="51" t="s">
        <v>157</v>
      </c>
    </row>
    <row r="18" spans="8:17" x14ac:dyDescent="0.3">
      <c r="H18" s="2" t="s">
        <v>14</v>
      </c>
      <c r="I18" s="38">
        <v>45413</v>
      </c>
      <c r="J18" s="14">
        <f>I18/I4*100</f>
        <v>5.4669997291359431</v>
      </c>
      <c r="L18" s="2" t="s">
        <v>26</v>
      </c>
      <c r="M18" s="64">
        <v>1747229</v>
      </c>
      <c r="N18" s="24">
        <f>M18/M13*100</f>
        <v>58.053994102992299</v>
      </c>
      <c r="P18" s="1" t="s">
        <v>150</v>
      </c>
      <c r="Q18" s="26">
        <v>696695</v>
      </c>
    </row>
    <row r="19" spans="8:17" x14ac:dyDescent="0.3">
      <c r="H19" s="2" t="s">
        <v>15</v>
      </c>
      <c r="I19" s="38">
        <v>3675</v>
      </c>
      <c r="J19" s="14">
        <f>I19/I4*100</f>
        <v>0.44241129202154872</v>
      </c>
      <c r="P19" s="1" t="s">
        <v>53</v>
      </c>
      <c r="Q19" s="26">
        <v>495449</v>
      </c>
    </row>
    <row r="20" spans="8:17" x14ac:dyDescent="0.3">
      <c r="H20" s="2" t="s">
        <v>16</v>
      </c>
      <c r="I20" s="38">
        <v>1347</v>
      </c>
      <c r="J20" s="14">
        <f>I20/I4*100</f>
        <v>0.16215728172871458</v>
      </c>
      <c r="P20" s="1" t="s">
        <v>29</v>
      </c>
      <c r="Q20" s="26">
        <v>299419</v>
      </c>
    </row>
    <row r="21" spans="8:17" x14ac:dyDescent="0.3">
      <c r="L21" s="2" t="s">
        <v>22</v>
      </c>
      <c r="M21" s="3"/>
    </row>
    <row r="22" spans="8:17" x14ac:dyDescent="0.3">
      <c r="L22" s="6" t="s">
        <v>152</v>
      </c>
      <c r="M22" s="73" t="s">
        <v>159</v>
      </c>
      <c r="P22" t="s">
        <v>147</v>
      </c>
    </row>
    <row r="23" spans="8:17" x14ac:dyDescent="0.3">
      <c r="L23" s="2" t="s">
        <v>154</v>
      </c>
      <c r="M23" s="9">
        <v>1174131</v>
      </c>
      <c r="P23" s="51" t="s">
        <v>149</v>
      </c>
    </row>
    <row r="24" spans="8:17" x14ac:dyDescent="0.3">
      <c r="L24" s="2" t="s">
        <v>160</v>
      </c>
      <c r="M24" s="9">
        <v>1212197</v>
      </c>
      <c r="P24" s="1" t="s">
        <v>151</v>
      </c>
      <c r="Q24" s="26">
        <v>649935</v>
      </c>
    </row>
    <row r="25" spans="8:17" x14ac:dyDescent="0.3">
      <c r="L25" s="2" t="s">
        <v>161</v>
      </c>
      <c r="M25" s="9">
        <v>2804416</v>
      </c>
      <c r="P25" s="28" t="s">
        <v>115</v>
      </c>
      <c r="Q25" s="26">
        <v>225908</v>
      </c>
    </row>
    <row r="26" spans="8:17" x14ac:dyDescent="0.3">
      <c r="L26" s="2" t="s">
        <v>162</v>
      </c>
      <c r="M26" s="9">
        <v>7274709</v>
      </c>
      <c r="P26" s="1" t="s">
        <v>56</v>
      </c>
      <c r="Q26" s="26">
        <v>133009</v>
      </c>
    </row>
    <row r="27" spans="8:17" x14ac:dyDescent="0.3">
      <c r="L27" s="2" t="s">
        <v>26</v>
      </c>
      <c r="M27" s="9">
        <v>4430435</v>
      </c>
    </row>
    <row r="28" spans="8:17" x14ac:dyDescent="0.3">
      <c r="M28" t="s">
        <v>158</v>
      </c>
    </row>
    <row r="30" spans="8:17" x14ac:dyDescent="0.3">
      <c r="L30" s="2" t="s">
        <v>22</v>
      </c>
      <c r="M30" s="3"/>
    </row>
    <row r="31" spans="8:17" x14ac:dyDescent="0.3">
      <c r="L31" s="62" t="s">
        <v>156</v>
      </c>
      <c r="M31" s="73" t="s">
        <v>159</v>
      </c>
      <c r="P31" t="s">
        <v>158</v>
      </c>
    </row>
    <row r="32" spans="8:17" x14ac:dyDescent="0.3">
      <c r="L32" s="2" t="s">
        <v>154</v>
      </c>
      <c r="M32" s="9">
        <v>536572</v>
      </c>
    </row>
    <row r="33" spans="12:13" x14ac:dyDescent="0.3">
      <c r="L33" s="2" t="s">
        <v>160</v>
      </c>
      <c r="M33" s="9">
        <v>554586</v>
      </c>
    </row>
    <row r="34" spans="12:13" x14ac:dyDescent="0.3">
      <c r="L34" s="2" t="s">
        <v>161</v>
      </c>
      <c r="M34" s="9">
        <v>1299010</v>
      </c>
    </row>
    <row r="35" spans="12:13" x14ac:dyDescent="0.3">
      <c r="L35" s="2" t="s">
        <v>162</v>
      </c>
      <c r="M35" s="9">
        <v>2890163</v>
      </c>
    </row>
    <row r="36" spans="12:13" x14ac:dyDescent="0.3">
      <c r="L36" s="2" t="s">
        <v>26</v>
      </c>
      <c r="M36" s="64">
        <v>1747229</v>
      </c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13"/>
  <sheetViews>
    <sheetView zoomScale="70" zoomScaleNormal="70" workbookViewId="0">
      <pane ySplit="1" topLeftCell="A2" activePane="bottomLeft" state="frozen"/>
      <selection pane="bottomLeft" activeCell="I11" sqref="I11"/>
    </sheetView>
  </sheetViews>
  <sheetFormatPr defaultRowHeight="14.4" x14ac:dyDescent="0.3"/>
  <cols>
    <col min="2" max="2" width="53.44140625" bestFit="1" customWidth="1"/>
    <col min="3" max="3" width="17.109375" style="25" customWidth="1"/>
    <col min="4" max="4" width="17.109375" style="34" customWidth="1"/>
    <col min="5" max="5" width="17.109375" style="25" customWidth="1"/>
    <col min="6" max="6" width="17.109375" style="11" customWidth="1"/>
    <col min="7" max="7" width="17.109375" style="34" customWidth="1"/>
    <col min="8" max="8" width="17.109375" style="11" customWidth="1"/>
    <col min="9" max="9" width="3.33203125" customWidth="1"/>
    <col min="10" max="10" width="17.109375" customWidth="1"/>
    <col min="11" max="11" width="17.109375" style="10" customWidth="1"/>
    <col min="12" max="12" width="3.33203125" customWidth="1"/>
    <col min="13" max="13" width="17.109375" style="41" customWidth="1"/>
  </cols>
  <sheetData>
    <row r="1" spans="2:13" ht="36.6" customHeight="1" x14ac:dyDescent="0.3">
      <c r="B1" s="69" t="s">
        <v>109</v>
      </c>
      <c r="C1" s="65" t="s">
        <v>46</v>
      </c>
      <c r="D1" s="65" t="s">
        <v>47</v>
      </c>
      <c r="E1" s="67" t="s">
        <v>47</v>
      </c>
      <c r="F1" s="71" t="s">
        <v>27</v>
      </c>
      <c r="G1" s="58" t="s">
        <v>148</v>
      </c>
      <c r="H1" s="60" t="s">
        <v>27</v>
      </c>
      <c r="J1" s="40" t="s">
        <v>140</v>
      </c>
      <c r="K1" s="42" t="s">
        <v>142</v>
      </c>
      <c r="M1" s="53" t="s">
        <v>146</v>
      </c>
    </row>
    <row r="2" spans="2:13" ht="14.4" customHeight="1" x14ac:dyDescent="0.3">
      <c r="B2" s="70"/>
      <c r="C2" s="66"/>
      <c r="D2" s="66"/>
      <c r="E2" s="68"/>
      <c r="F2" s="72"/>
      <c r="G2" s="56"/>
      <c r="H2" s="55"/>
      <c r="K2"/>
    </row>
    <row r="3" spans="2:13" ht="14.4" customHeight="1" x14ac:dyDescent="0.3">
      <c r="B3" s="28" t="s">
        <v>49</v>
      </c>
      <c r="C3" s="26">
        <v>1036768</v>
      </c>
      <c r="D3" s="33" t="s">
        <v>138</v>
      </c>
      <c r="E3" s="27">
        <v>172</v>
      </c>
      <c r="F3" s="32">
        <f t="shared" ref="F3:F8" si="0">E3/C3*100</f>
        <v>1.6590018210438592E-2</v>
      </c>
      <c r="G3" s="57">
        <f t="shared" ref="G3:G34" si="1">C3-E3</f>
        <v>1036596</v>
      </c>
      <c r="H3" s="54">
        <f t="shared" ref="H3:H8" si="2">100-F3</f>
        <v>99.983409981789563</v>
      </c>
      <c r="J3" s="39" t="s">
        <v>138</v>
      </c>
      <c r="K3" s="43" t="s">
        <v>139</v>
      </c>
      <c r="M3" s="52">
        <v>7</v>
      </c>
    </row>
    <row r="4" spans="2:13" ht="14.4" customHeight="1" x14ac:dyDescent="0.3">
      <c r="B4" s="1" t="s">
        <v>150</v>
      </c>
      <c r="C4" s="26">
        <v>696695</v>
      </c>
      <c r="D4" s="33" t="s">
        <v>138</v>
      </c>
      <c r="E4" s="27">
        <v>11007</v>
      </c>
      <c r="F4" s="32">
        <f t="shared" si="0"/>
        <v>1.5798878992959615</v>
      </c>
      <c r="G4" s="57">
        <f t="shared" si="1"/>
        <v>685688</v>
      </c>
      <c r="H4" s="54">
        <f t="shared" si="2"/>
        <v>98.420112100704046</v>
      </c>
      <c r="J4" s="39" t="s">
        <v>139</v>
      </c>
      <c r="K4" s="43" t="s">
        <v>139</v>
      </c>
      <c r="M4" s="52">
        <v>110</v>
      </c>
    </row>
    <row r="5" spans="2:13" ht="14.4" customHeight="1" x14ac:dyDescent="0.3">
      <c r="B5" s="1" t="s">
        <v>53</v>
      </c>
      <c r="C5" s="26">
        <v>495449</v>
      </c>
      <c r="D5" s="33" t="s">
        <v>138</v>
      </c>
      <c r="E5" s="27">
        <v>6938</v>
      </c>
      <c r="F5" s="32">
        <f t="shared" si="0"/>
        <v>1.4003459488262162</v>
      </c>
      <c r="G5" s="57">
        <f t="shared" si="1"/>
        <v>488511</v>
      </c>
      <c r="H5" s="54">
        <f t="shared" si="2"/>
        <v>98.599654051173786</v>
      </c>
      <c r="J5" s="39" t="s">
        <v>139</v>
      </c>
      <c r="K5" s="43" t="s">
        <v>139</v>
      </c>
      <c r="M5" s="52">
        <v>2</v>
      </c>
    </row>
    <row r="6" spans="2:13" ht="14.4" customHeight="1" x14ac:dyDescent="0.3">
      <c r="B6" s="1" t="s">
        <v>29</v>
      </c>
      <c r="C6" s="26">
        <v>299419</v>
      </c>
      <c r="D6" s="33" t="s">
        <v>138</v>
      </c>
      <c r="E6" s="27">
        <v>278249</v>
      </c>
      <c r="F6" s="32">
        <f t="shared" si="0"/>
        <v>92.929640403581601</v>
      </c>
      <c r="G6" s="57">
        <f t="shared" si="1"/>
        <v>21170</v>
      </c>
      <c r="H6" s="54">
        <f t="shared" si="2"/>
        <v>7.070359596418399</v>
      </c>
      <c r="J6" s="39" t="s">
        <v>139</v>
      </c>
      <c r="K6" s="43" t="s">
        <v>139</v>
      </c>
      <c r="M6" s="52">
        <v>10</v>
      </c>
    </row>
    <row r="7" spans="2:13" ht="14.4" customHeight="1" x14ac:dyDescent="0.3">
      <c r="B7" s="1" t="s">
        <v>127</v>
      </c>
      <c r="C7" s="26">
        <v>800505</v>
      </c>
      <c r="D7" s="33" t="s">
        <v>138</v>
      </c>
      <c r="E7" s="27">
        <v>192592</v>
      </c>
      <c r="F7" s="32">
        <f t="shared" si="0"/>
        <v>24.058812874373054</v>
      </c>
      <c r="G7" s="57">
        <f t="shared" si="1"/>
        <v>607913</v>
      </c>
      <c r="H7" s="54">
        <f t="shared" si="2"/>
        <v>75.941187125626954</v>
      </c>
      <c r="J7" s="39" t="s">
        <v>138</v>
      </c>
      <c r="K7" s="43" t="s">
        <v>139</v>
      </c>
      <c r="M7" s="52">
        <v>13</v>
      </c>
    </row>
    <row r="8" spans="2:13" ht="14.4" customHeight="1" x14ac:dyDescent="0.3">
      <c r="B8" s="1" t="s">
        <v>44</v>
      </c>
      <c r="C8" s="26">
        <v>274364</v>
      </c>
      <c r="D8" s="33" t="s">
        <v>138</v>
      </c>
      <c r="E8" s="27">
        <v>6595</v>
      </c>
      <c r="F8" s="32">
        <f t="shared" si="0"/>
        <v>2.4037410155851351</v>
      </c>
      <c r="G8" s="57">
        <f t="shared" si="1"/>
        <v>267769</v>
      </c>
      <c r="H8" s="54">
        <f t="shared" si="2"/>
        <v>97.59625898441486</v>
      </c>
      <c r="J8" s="39" t="s">
        <v>139</v>
      </c>
      <c r="K8" s="43" t="s">
        <v>139</v>
      </c>
      <c r="M8" s="52">
        <v>1</v>
      </c>
    </row>
    <row r="9" spans="2:13" ht="14.4" customHeight="1" x14ac:dyDescent="0.3">
      <c r="B9" s="1" t="s">
        <v>151</v>
      </c>
      <c r="C9" s="26">
        <v>649935</v>
      </c>
      <c r="D9" s="33" t="s">
        <v>139</v>
      </c>
      <c r="E9" s="27">
        <v>0</v>
      </c>
      <c r="F9" s="32">
        <v>0</v>
      </c>
      <c r="G9" s="57">
        <f t="shared" si="1"/>
        <v>649935</v>
      </c>
      <c r="H9" s="54">
        <v>100</v>
      </c>
      <c r="J9" s="39" t="s">
        <v>138</v>
      </c>
      <c r="K9" s="43" t="s">
        <v>139</v>
      </c>
      <c r="M9" s="52">
        <v>35</v>
      </c>
    </row>
    <row r="10" spans="2:13" ht="14.4" customHeight="1" x14ac:dyDescent="0.3">
      <c r="B10" s="28" t="s">
        <v>115</v>
      </c>
      <c r="C10" s="26">
        <v>225908</v>
      </c>
      <c r="D10" s="33" t="s">
        <v>139</v>
      </c>
      <c r="E10" s="27">
        <v>0</v>
      </c>
      <c r="F10" s="32">
        <f t="shared" ref="F10:F41" si="3">E10/C10*100</f>
        <v>0</v>
      </c>
      <c r="G10" s="57">
        <f t="shared" si="1"/>
        <v>225908</v>
      </c>
      <c r="H10" s="54">
        <f t="shared" ref="H10:H41" si="4">100-F10</f>
        <v>100</v>
      </c>
      <c r="J10" s="39" t="s">
        <v>138</v>
      </c>
      <c r="K10" s="43" t="s">
        <v>139</v>
      </c>
      <c r="M10" s="52">
        <v>54</v>
      </c>
    </row>
    <row r="11" spans="2:13" ht="14.4" customHeight="1" x14ac:dyDescent="0.3">
      <c r="B11" s="1" t="s">
        <v>134</v>
      </c>
      <c r="C11" s="26">
        <v>608459</v>
      </c>
      <c r="D11" s="33" t="s">
        <v>138</v>
      </c>
      <c r="E11" s="27">
        <v>5883</v>
      </c>
      <c r="F11" s="32">
        <f t="shared" si="3"/>
        <v>0.96686876190507509</v>
      </c>
      <c r="G11" s="57">
        <f t="shared" si="1"/>
        <v>602576</v>
      </c>
      <c r="H11" s="54">
        <f t="shared" si="4"/>
        <v>99.033131238094924</v>
      </c>
      <c r="J11" s="39" t="s">
        <v>138</v>
      </c>
      <c r="K11" s="43" t="s">
        <v>139</v>
      </c>
      <c r="M11" s="52">
        <v>31</v>
      </c>
    </row>
    <row r="12" spans="2:13" ht="14.4" customHeight="1" x14ac:dyDescent="0.3">
      <c r="B12" s="28" t="s">
        <v>96</v>
      </c>
      <c r="C12" s="26">
        <v>129189</v>
      </c>
      <c r="D12" s="33" t="s">
        <v>138</v>
      </c>
      <c r="E12" s="27">
        <v>17718</v>
      </c>
      <c r="F12" s="32">
        <f t="shared" si="3"/>
        <v>13.71478995889743</v>
      </c>
      <c r="G12" s="57">
        <f t="shared" si="1"/>
        <v>111471</v>
      </c>
      <c r="H12" s="54">
        <f t="shared" si="4"/>
        <v>86.285210041102573</v>
      </c>
      <c r="J12" s="39" t="s">
        <v>139</v>
      </c>
      <c r="K12" s="43" t="s">
        <v>139</v>
      </c>
      <c r="M12" s="52">
        <v>212</v>
      </c>
    </row>
    <row r="13" spans="2:13" ht="14.4" customHeight="1" x14ac:dyDescent="0.3">
      <c r="B13" s="28" t="s">
        <v>64</v>
      </c>
      <c r="C13" s="26">
        <v>482734</v>
      </c>
      <c r="D13" s="33" t="s">
        <v>138</v>
      </c>
      <c r="E13" s="27">
        <v>32156</v>
      </c>
      <c r="F13" s="32">
        <f t="shared" si="3"/>
        <v>6.6612254367829902</v>
      </c>
      <c r="G13" s="57">
        <f t="shared" si="1"/>
        <v>450578</v>
      </c>
      <c r="H13" s="54">
        <f t="shared" si="4"/>
        <v>93.338774563217015</v>
      </c>
      <c r="J13" s="39" t="s">
        <v>138</v>
      </c>
      <c r="K13" s="43" t="s">
        <v>139</v>
      </c>
      <c r="M13" s="52">
        <v>14</v>
      </c>
    </row>
    <row r="14" spans="2:13" ht="14.4" customHeight="1" x14ac:dyDescent="0.3">
      <c r="B14" s="1" t="s">
        <v>56</v>
      </c>
      <c r="C14" s="26">
        <v>133009</v>
      </c>
      <c r="D14" s="33" t="s">
        <v>139</v>
      </c>
      <c r="E14" s="27">
        <v>0</v>
      </c>
      <c r="F14" s="32">
        <f t="shared" si="3"/>
        <v>0</v>
      </c>
      <c r="G14" s="57">
        <f t="shared" si="1"/>
        <v>133009</v>
      </c>
      <c r="H14" s="54">
        <f t="shared" si="4"/>
        <v>100</v>
      </c>
      <c r="J14" s="39" t="s">
        <v>138</v>
      </c>
      <c r="K14" s="43" t="s">
        <v>138</v>
      </c>
      <c r="M14" s="52">
        <v>4</v>
      </c>
    </row>
    <row r="15" spans="2:13" ht="14.4" customHeight="1" x14ac:dyDescent="0.3">
      <c r="B15" s="1" t="s">
        <v>30</v>
      </c>
      <c r="C15" s="26">
        <v>119778</v>
      </c>
      <c r="D15" s="33" t="s">
        <v>138</v>
      </c>
      <c r="E15" s="27">
        <v>10116</v>
      </c>
      <c r="F15" s="32">
        <f t="shared" si="3"/>
        <v>8.4456244051495268</v>
      </c>
      <c r="G15" s="57">
        <f t="shared" si="1"/>
        <v>109662</v>
      </c>
      <c r="H15" s="54">
        <f t="shared" si="4"/>
        <v>91.55437559485047</v>
      </c>
      <c r="J15" s="39" t="s">
        <v>139</v>
      </c>
      <c r="K15" s="43" t="s">
        <v>139</v>
      </c>
      <c r="M15" s="52">
        <v>84</v>
      </c>
    </row>
    <row r="16" spans="2:13" ht="14.4" customHeight="1" x14ac:dyDescent="0.3">
      <c r="B16" s="28" t="s">
        <v>107</v>
      </c>
      <c r="C16" s="26">
        <v>171541</v>
      </c>
      <c r="D16" s="33" t="s">
        <v>138</v>
      </c>
      <c r="E16" s="27">
        <v>68880</v>
      </c>
      <c r="F16" s="32">
        <f t="shared" si="3"/>
        <v>40.153665887455475</v>
      </c>
      <c r="G16" s="57">
        <f t="shared" si="1"/>
        <v>102661</v>
      </c>
      <c r="H16" s="54">
        <f t="shared" si="4"/>
        <v>59.846334112544525</v>
      </c>
      <c r="J16" s="39" t="s">
        <v>138</v>
      </c>
      <c r="K16" s="43" t="s">
        <v>139</v>
      </c>
      <c r="M16" s="52">
        <v>4</v>
      </c>
    </row>
    <row r="17" spans="2:13" ht="14.4" customHeight="1" x14ac:dyDescent="0.3">
      <c r="B17" s="1" t="s">
        <v>133</v>
      </c>
      <c r="C17" s="26">
        <v>99803</v>
      </c>
      <c r="D17" s="33" t="s">
        <v>138</v>
      </c>
      <c r="E17" s="27">
        <v>43764</v>
      </c>
      <c r="F17" s="32">
        <f t="shared" si="3"/>
        <v>43.850385258960152</v>
      </c>
      <c r="G17" s="57">
        <f t="shared" si="1"/>
        <v>56039</v>
      </c>
      <c r="H17" s="54">
        <f t="shared" si="4"/>
        <v>56.149614741039848</v>
      </c>
      <c r="I17" t="s">
        <v>158</v>
      </c>
      <c r="J17" s="39" t="s">
        <v>139</v>
      </c>
      <c r="K17" s="43" t="s">
        <v>139</v>
      </c>
      <c r="M17" s="52">
        <v>37</v>
      </c>
    </row>
    <row r="18" spans="2:13" ht="14.4" customHeight="1" x14ac:dyDescent="0.3">
      <c r="B18" s="28" t="s">
        <v>99</v>
      </c>
      <c r="C18" s="26">
        <v>132451</v>
      </c>
      <c r="D18" s="33" t="s">
        <v>139</v>
      </c>
      <c r="E18" s="27">
        <v>0</v>
      </c>
      <c r="F18" s="32">
        <f t="shared" si="3"/>
        <v>0</v>
      </c>
      <c r="G18" s="57">
        <f t="shared" si="1"/>
        <v>132451</v>
      </c>
      <c r="H18" s="54">
        <f t="shared" si="4"/>
        <v>100</v>
      </c>
      <c r="J18" s="39" t="s">
        <v>139</v>
      </c>
      <c r="K18" s="43" t="s">
        <v>139</v>
      </c>
      <c r="M18" s="52">
        <v>1</v>
      </c>
    </row>
    <row r="19" spans="2:13" ht="14.4" customHeight="1" x14ac:dyDescent="0.3">
      <c r="B19" s="28" t="s">
        <v>89</v>
      </c>
      <c r="C19" s="26">
        <v>69539</v>
      </c>
      <c r="D19" s="33" t="s">
        <v>138</v>
      </c>
      <c r="E19" s="27">
        <v>2592</v>
      </c>
      <c r="F19" s="32">
        <f t="shared" si="3"/>
        <v>3.727404765671062</v>
      </c>
      <c r="G19" s="57">
        <f t="shared" si="1"/>
        <v>66947</v>
      </c>
      <c r="H19" s="54">
        <f t="shared" si="4"/>
        <v>96.272595234328932</v>
      </c>
      <c r="J19" s="39" t="s">
        <v>139</v>
      </c>
      <c r="K19" s="43" t="s">
        <v>139</v>
      </c>
      <c r="M19" s="52">
        <v>16</v>
      </c>
    </row>
    <row r="20" spans="2:13" ht="14.4" customHeight="1" x14ac:dyDescent="0.3">
      <c r="B20" s="1" t="s">
        <v>35</v>
      </c>
      <c r="C20" s="26">
        <v>164973</v>
      </c>
      <c r="D20" s="33" t="s">
        <v>138</v>
      </c>
      <c r="E20" s="27">
        <v>664</v>
      </c>
      <c r="F20" s="32">
        <f t="shared" si="3"/>
        <v>0.40249010444133282</v>
      </c>
      <c r="G20" s="57">
        <f t="shared" si="1"/>
        <v>164309</v>
      </c>
      <c r="H20" s="54">
        <f t="shared" si="4"/>
        <v>99.597509895558673</v>
      </c>
      <c r="J20" s="39" t="s">
        <v>138</v>
      </c>
      <c r="K20" s="43" t="s">
        <v>139</v>
      </c>
      <c r="M20" s="52">
        <v>1</v>
      </c>
    </row>
    <row r="21" spans="2:13" ht="14.4" customHeight="1" x14ac:dyDescent="0.3">
      <c r="B21" s="28" t="s">
        <v>121</v>
      </c>
      <c r="C21" s="26">
        <v>95699</v>
      </c>
      <c r="D21" s="33" t="s">
        <v>139</v>
      </c>
      <c r="E21" s="27">
        <v>0</v>
      </c>
      <c r="F21" s="32">
        <f t="shared" si="3"/>
        <v>0</v>
      </c>
      <c r="G21" s="57">
        <f t="shared" si="1"/>
        <v>95699</v>
      </c>
      <c r="H21" s="54">
        <f t="shared" si="4"/>
        <v>100</v>
      </c>
      <c r="J21" s="39" t="s">
        <v>138</v>
      </c>
      <c r="K21" s="43" t="s">
        <v>139</v>
      </c>
      <c r="M21" s="52">
        <v>20</v>
      </c>
    </row>
    <row r="22" spans="2:13" ht="14.4" customHeight="1" x14ac:dyDescent="0.3">
      <c r="B22" s="28" t="s">
        <v>58</v>
      </c>
      <c r="C22" s="26">
        <v>86150</v>
      </c>
      <c r="D22" s="33" t="s">
        <v>139</v>
      </c>
      <c r="E22" s="27">
        <v>0</v>
      </c>
      <c r="F22" s="32">
        <f t="shared" si="3"/>
        <v>0</v>
      </c>
      <c r="G22" s="57">
        <f t="shared" si="1"/>
        <v>86150</v>
      </c>
      <c r="H22" s="54">
        <f t="shared" si="4"/>
        <v>100</v>
      </c>
      <c r="J22" s="39" t="s">
        <v>139</v>
      </c>
      <c r="K22" s="43" t="s">
        <v>139</v>
      </c>
      <c r="M22" s="52">
        <v>12</v>
      </c>
    </row>
    <row r="23" spans="2:13" ht="14.4" customHeight="1" x14ac:dyDescent="0.3">
      <c r="B23" s="28" t="s">
        <v>69</v>
      </c>
      <c r="C23" s="26">
        <v>77303</v>
      </c>
      <c r="D23" s="33" t="s">
        <v>139</v>
      </c>
      <c r="E23" s="27">
        <v>0</v>
      </c>
      <c r="F23" s="32">
        <f t="shared" si="3"/>
        <v>0</v>
      </c>
      <c r="G23" s="57">
        <f t="shared" si="1"/>
        <v>77303</v>
      </c>
      <c r="H23" s="54">
        <f t="shared" si="4"/>
        <v>100</v>
      </c>
      <c r="J23" s="39" t="s">
        <v>138</v>
      </c>
      <c r="K23" s="43" t="s">
        <v>139</v>
      </c>
      <c r="M23" s="52">
        <v>26</v>
      </c>
    </row>
    <row r="24" spans="2:13" ht="14.4" customHeight="1" x14ac:dyDescent="0.3">
      <c r="B24" s="28" t="s">
        <v>92</v>
      </c>
      <c r="C24" s="26">
        <v>65401</v>
      </c>
      <c r="D24" s="33" t="s">
        <v>139</v>
      </c>
      <c r="E24" s="27">
        <v>0</v>
      </c>
      <c r="F24" s="32">
        <f t="shared" si="3"/>
        <v>0</v>
      </c>
      <c r="G24" s="57">
        <f t="shared" si="1"/>
        <v>65401</v>
      </c>
      <c r="H24" s="54">
        <f t="shared" si="4"/>
        <v>100</v>
      </c>
      <c r="J24" s="39" t="s">
        <v>139</v>
      </c>
      <c r="K24" s="43" t="s">
        <v>139</v>
      </c>
      <c r="M24" s="52">
        <v>2</v>
      </c>
    </row>
    <row r="25" spans="2:13" ht="14.4" customHeight="1" x14ac:dyDescent="0.3">
      <c r="B25" s="1" t="s">
        <v>119</v>
      </c>
      <c r="C25" s="26">
        <v>57908</v>
      </c>
      <c r="D25" s="33" t="s">
        <v>139</v>
      </c>
      <c r="E25" s="27">
        <v>0</v>
      </c>
      <c r="F25" s="32">
        <f t="shared" si="3"/>
        <v>0</v>
      </c>
      <c r="G25" s="57">
        <f t="shared" si="1"/>
        <v>57908</v>
      </c>
      <c r="H25" s="54">
        <f t="shared" si="4"/>
        <v>100</v>
      </c>
      <c r="J25" s="39" t="s">
        <v>139</v>
      </c>
      <c r="K25" s="43" t="s">
        <v>139</v>
      </c>
      <c r="M25" s="52">
        <v>5</v>
      </c>
    </row>
    <row r="26" spans="2:13" ht="14.4" customHeight="1" x14ac:dyDescent="0.3">
      <c r="B26" s="1" t="s">
        <v>136</v>
      </c>
      <c r="C26" s="26">
        <v>55376</v>
      </c>
      <c r="D26" s="33" t="s">
        <v>139</v>
      </c>
      <c r="E26" s="27">
        <v>0</v>
      </c>
      <c r="F26" s="32">
        <f t="shared" si="3"/>
        <v>0</v>
      </c>
      <c r="G26" s="57">
        <f t="shared" si="1"/>
        <v>55376</v>
      </c>
      <c r="H26" s="54">
        <f t="shared" si="4"/>
        <v>100</v>
      </c>
      <c r="J26" s="39" t="s">
        <v>138</v>
      </c>
      <c r="K26" s="43" t="s">
        <v>138</v>
      </c>
      <c r="M26" s="52">
        <v>14</v>
      </c>
    </row>
    <row r="27" spans="2:13" ht="14.4" customHeight="1" x14ac:dyDescent="0.3">
      <c r="B27" s="28" t="s">
        <v>94</v>
      </c>
      <c r="C27" s="26">
        <v>79613</v>
      </c>
      <c r="D27" s="33" t="s">
        <v>138</v>
      </c>
      <c r="E27" s="27">
        <v>22065</v>
      </c>
      <c r="F27" s="32">
        <f t="shared" si="3"/>
        <v>27.715322874404936</v>
      </c>
      <c r="G27" s="57">
        <f t="shared" si="1"/>
        <v>57548</v>
      </c>
      <c r="H27" s="54">
        <f t="shared" si="4"/>
        <v>72.284677125595067</v>
      </c>
      <c r="J27" s="39" t="s">
        <v>138</v>
      </c>
      <c r="K27" s="43" t="s">
        <v>139</v>
      </c>
      <c r="M27" s="52">
        <v>153</v>
      </c>
    </row>
    <row r="28" spans="2:13" ht="14.4" customHeight="1" x14ac:dyDescent="0.3">
      <c r="B28" s="1" t="s">
        <v>37</v>
      </c>
      <c r="C28" s="26">
        <v>34362</v>
      </c>
      <c r="D28" s="33" t="s">
        <v>138</v>
      </c>
      <c r="E28" s="27">
        <v>1200</v>
      </c>
      <c r="F28" s="32">
        <f t="shared" si="3"/>
        <v>3.4922297887200977</v>
      </c>
      <c r="G28" s="57">
        <f t="shared" si="1"/>
        <v>33162</v>
      </c>
      <c r="H28" s="54">
        <f t="shared" si="4"/>
        <v>96.507770211279905</v>
      </c>
      <c r="J28" s="39" t="s">
        <v>139</v>
      </c>
      <c r="K28" s="43" t="s">
        <v>139</v>
      </c>
      <c r="M28" s="52">
        <v>1</v>
      </c>
    </row>
    <row r="29" spans="2:13" ht="14.4" customHeight="1" x14ac:dyDescent="0.3">
      <c r="B29" s="28" t="s">
        <v>77</v>
      </c>
      <c r="C29" s="26">
        <v>53848</v>
      </c>
      <c r="D29" s="33" t="s">
        <v>139</v>
      </c>
      <c r="E29" s="27">
        <v>0</v>
      </c>
      <c r="F29" s="32">
        <f t="shared" si="3"/>
        <v>0</v>
      </c>
      <c r="G29" s="57">
        <f t="shared" si="1"/>
        <v>53848</v>
      </c>
      <c r="H29" s="54">
        <f t="shared" si="4"/>
        <v>100</v>
      </c>
      <c r="J29" s="39" t="s">
        <v>139</v>
      </c>
      <c r="K29" s="43" t="s">
        <v>139</v>
      </c>
      <c r="M29" s="52">
        <v>4</v>
      </c>
    </row>
    <row r="30" spans="2:13" ht="14.4" customHeight="1" x14ac:dyDescent="0.3">
      <c r="B30" s="28" t="s">
        <v>73</v>
      </c>
      <c r="C30" s="26">
        <v>26096</v>
      </c>
      <c r="D30" s="33" t="s">
        <v>138</v>
      </c>
      <c r="E30" s="27">
        <v>350</v>
      </c>
      <c r="F30" s="32">
        <f t="shared" si="3"/>
        <v>1.3412017167381975</v>
      </c>
      <c r="G30" s="57">
        <f t="shared" si="1"/>
        <v>25746</v>
      </c>
      <c r="H30" s="54">
        <f t="shared" si="4"/>
        <v>98.658798283261802</v>
      </c>
      <c r="J30" s="39" t="s">
        <v>139</v>
      </c>
      <c r="K30" s="43" t="s">
        <v>139</v>
      </c>
      <c r="M30" s="52">
        <v>7</v>
      </c>
    </row>
    <row r="31" spans="2:13" ht="14.4" customHeight="1" x14ac:dyDescent="0.3">
      <c r="B31" s="1" t="s">
        <v>41</v>
      </c>
      <c r="C31" s="26">
        <v>45000</v>
      </c>
      <c r="D31" s="33" t="s">
        <v>139</v>
      </c>
      <c r="E31" s="27">
        <v>0</v>
      </c>
      <c r="F31" s="32">
        <f t="shared" si="3"/>
        <v>0</v>
      </c>
      <c r="G31" s="57">
        <f t="shared" si="1"/>
        <v>45000</v>
      </c>
      <c r="H31" s="54">
        <f t="shared" si="4"/>
        <v>100</v>
      </c>
      <c r="J31" s="39" t="s">
        <v>138</v>
      </c>
      <c r="K31" s="43" t="s">
        <v>139</v>
      </c>
      <c r="M31" s="52">
        <v>31</v>
      </c>
    </row>
    <row r="32" spans="2:13" ht="14.4" customHeight="1" x14ac:dyDescent="0.3">
      <c r="B32" s="28" t="s">
        <v>57</v>
      </c>
      <c r="C32" s="26">
        <v>22256</v>
      </c>
      <c r="D32" s="33" t="s">
        <v>138</v>
      </c>
      <c r="E32" s="27">
        <v>3641</v>
      </c>
      <c r="F32" s="32">
        <f t="shared" si="3"/>
        <v>16.359633357296911</v>
      </c>
      <c r="G32" s="57">
        <f t="shared" si="1"/>
        <v>18615</v>
      </c>
      <c r="H32" s="54">
        <f t="shared" si="4"/>
        <v>83.640366642703086</v>
      </c>
      <c r="J32" s="39" t="s">
        <v>139</v>
      </c>
      <c r="K32" s="43" t="s">
        <v>139</v>
      </c>
      <c r="M32" s="52">
        <v>6</v>
      </c>
    </row>
    <row r="33" spans="2:13" ht="14.4" customHeight="1" x14ac:dyDescent="0.3">
      <c r="B33" s="1" t="s">
        <v>126</v>
      </c>
      <c r="C33" s="26">
        <v>44368</v>
      </c>
      <c r="D33" s="33" t="s">
        <v>139</v>
      </c>
      <c r="E33" s="27">
        <v>0</v>
      </c>
      <c r="F33" s="32">
        <f t="shared" si="3"/>
        <v>0</v>
      </c>
      <c r="G33" s="57">
        <f t="shared" si="1"/>
        <v>44368</v>
      </c>
      <c r="H33" s="54">
        <f t="shared" si="4"/>
        <v>100</v>
      </c>
      <c r="J33" s="39" t="s">
        <v>138</v>
      </c>
      <c r="K33" s="43" t="s">
        <v>139</v>
      </c>
      <c r="M33" s="52">
        <v>64</v>
      </c>
    </row>
    <row r="34" spans="2:13" ht="14.4" customHeight="1" x14ac:dyDescent="0.3">
      <c r="B34" s="28" t="s">
        <v>108</v>
      </c>
      <c r="C34" s="26">
        <v>41619</v>
      </c>
      <c r="D34" s="33" t="s">
        <v>139</v>
      </c>
      <c r="E34" s="27">
        <v>0</v>
      </c>
      <c r="F34" s="32">
        <f t="shared" si="3"/>
        <v>0</v>
      </c>
      <c r="G34" s="57">
        <f t="shared" si="1"/>
        <v>41619</v>
      </c>
      <c r="H34" s="54">
        <f t="shared" si="4"/>
        <v>100</v>
      </c>
      <c r="J34" s="39" t="s">
        <v>138</v>
      </c>
      <c r="K34" s="43" t="s">
        <v>139</v>
      </c>
      <c r="M34" s="52">
        <v>1</v>
      </c>
    </row>
    <row r="35" spans="2:13" ht="14.4" customHeight="1" x14ac:dyDescent="0.3">
      <c r="B35" s="1" t="s">
        <v>52</v>
      </c>
      <c r="C35" s="26">
        <v>78363</v>
      </c>
      <c r="D35" s="33" t="s">
        <v>138</v>
      </c>
      <c r="E35" s="27">
        <v>77411</v>
      </c>
      <c r="F35" s="32">
        <f t="shared" si="3"/>
        <v>98.785140946620217</v>
      </c>
      <c r="G35" s="57">
        <f t="shared" ref="G35:G66" si="5">C35-E35</f>
        <v>952</v>
      </c>
      <c r="H35" s="54">
        <f t="shared" si="4"/>
        <v>1.2148590533797829</v>
      </c>
      <c r="J35" s="39" t="s">
        <v>138</v>
      </c>
      <c r="K35" s="43" t="s">
        <v>139</v>
      </c>
      <c r="M35" s="52">
        <v>18</v>
      </c>
    </row>
    <row r="36" spans="2:13" ht="14.4" customHeight="1" x14ac:dyDescent="0.3">
      <c r="B36" s="1" t="s">
        <v>125</v>
      </c>
      <c r="C36" s="26">
        <v>40118</v>
      </c>
      <c r="D36" s="33" t="s">
        <v>139</v>
      </c>
      <c r="E36" s="27">
        <v>0</v>
      </c>
      <c r="F36" s="32">
        <f t="shared" si="3"/>
        <v>0</v>
      </c>
      <c r="G36" s="57">
        <f t="shared" si="5"/>
        <v>40118</v>
      </c>
      <c r="H36" s="54">
        <f t="shared" si="4"/>
        <v>100</v>
      </c>
      <c r="J36" s="39" t="s">
        <v>138</v>
      </c>
      <c r="K36" s="43" t="s">
        <v>138</v>
      </c>
      <c r="M36" s="52">
        <v>1</v>
      </c>
    </row>
    <row r="37" spans="2:13" ht="14.4" customHeight="1" x14ac:dyDescent="0.3">
      <c r="B37" s="1" t="s">
        <v>31</v>
      </c>
      <c r="C37" s="26">
        <v>34973</v>
      </c>
      <c r="D37" s="33" t="s">
        <v>139</v>
      </c>
      <c r="E37" s="27">
        <v>0</v>
      </c>
      <c r="F37" s="32">
        <f t="shared" si="3"/>
        <v>0</v>
      </c>
      <c r="G37" s="57">
        <f t="shared" si="5"/>
        <v>34973</v>
      </c>
      <c r="H37" s="54">
        <f t="shared" si="4"/>
        <v>100</v>
      </c>
      <c r="J37" s="39" t="s">
        <v>139</v>
      </c>
      <c r="K37" s="43" t="s">
        <v>139</v>
      </c>
      <c r="M37" s="52">
        <v>9</v>
      </c>
    </row>
    <row r="38" spans="2:13" ht="14.4" customHeight="1" x14ac:dyDescent="0.3">
      <c r="B38" s="28" t="s">
        <v>62</v>
      </c>
      <c r="C38" s="26">
        <v>34302</v>
      </c>
      <c r="D38" s="33" t="s">
        <v>139</v>
      </c>
      <c r="E38" s="27">
        <v>0</v>
      </c>
      <c r="F38" s="32">
        <f t="shared" si="3"/>
        <v>0</v>
      </c>
      <c r="G38" s="57">
        <f t="shared" si="5"/>
        <v>34302</v>
      </c>
      <c r="H38" s="54">
        <f t="shared" si="4"/>
        <v>100</v>
      </c>
      <c r="J38" s="39" t="s">
        <v>138</v>
      </c>
      <c r="K38" s="43" t="s">
        <v>139</v>
      </c>
      <c r="M38" s="52">
        <v>2</v>
      </c>
    </row>
    <row r="39" spans="2:13" ht="14.4" customHeight="1" x14ac:dyDescent="0.3">
      <c r="B39" s="28" t="s">
        <v>113</v>
      </c>
      <c r="C39" s="26">
        <v>26402</v>
      </c>
      <c r="D39" s="33" t="s">
        <v>139</v>
      </c>
      <c r="E39" s="27">
        <v>0</v>
      </c>
      <c r="F39" s="32">
        <f t="shared" si="3"/>
        <v>0</v>
      </c>
      <c r="G39" s="57">
        <f t="shared" si="5"/>
        <v>26402</v>
      </c>
      <c r="H39" s="54">
        <f t="shared" si="4"/>
        <v>100</v>
      </c>
      <c r="J39" s="39" t="s">
        <v>139</v>
      </c>
      <c r="K39" s="43" t="s">
        <v>139</v>
      </c>
      <c r="M39" s="52">
        <v>12</v>
      </c>
    </row>
    <row r="40" spans="2:13" ht="14.4" customHeight="1" x14ac:dyDescent="0.3">
      <c r="B40" s="28" t="s">
        <v>95</v>
      </c>
      <c r="C40" s="26">
        <v>12602</v>
      </c>
      <c r="D40" s="33" t="s">
        <v>138</v>
      </c>
      <c r="E40" s="27">
        <v>450</v>
      </c>
      <c r="F40" s="32">
        <f t="shared" si="3"/>
        <v>3.5708617679733381</v>
      </c>
      <c r="G40" s="57">
        <f t="shared" si="5"/>
        <v>12152</v>
      </c>
      <c r="H40" s="54">
        <f t="shared" si="4"/>
        <v>96.429138232026659</v>
      </c>
      <c r="J40" s="39" t="s">
        <v>139</v>
      </c>
      <c r="K40" s="43" t="s">
        <v>139</v>
      </c>
      <c r="M40" s="52">
        <v>1</v>
      </c>
    </row>
    <row r="41" spans="2:13" ht="14.4" customHeight="1" x14ac:dyDescent="0.3">
      <c r="B41" s="28" t="s">
        <v>67</v>
      </c>
      <c r="C41" s="26">
        <v>23358</v>
      </c>
      <c r="D41" s="33" t="s">
        <v>139</v>
      </c>
      <c r="E41" s="27">
        <v>0</v>
      </c>
      <c r="F41" s="32">
        <f t="shared" si="3"/>
        <v>0</v>
      </c>
      <c r="G41" s="57">
        <f t="shared" si="5"/>
        <v>23358</v>
      </c>
      <c r="H41" s="54">
        <f t="shared" si="4"/>
        <v>100</v>
      </c>
      <c r="J41" s="39" t="s">
        <v>139</v>
      </c>
      <c r="K41" s="43" t="s">
        <v>139</v>
      </c>
      <c r="M41" s="52">
        <v>28</v>
      </c>
    </row>
    <row r="42" spans="2:13" ht="14.4" customHeight="1" x14ac:dyDescent="0.3">
      <c r="B42" s="28" t="s">
        <v>76</v>
      </c>
      <c r="C42" s="26">
        <v>44651</v>
      </c>
      <c r="D42" s="33" t="s">
        <v>138</v>
      </c>
      <c r="E42" s="27">
        <v>4488</v>
      </c>
      <c r="F42" s="32">
        <f t="shared" ref="F42:F73" si="6">E42/C42*100</f>
        <v>10.051286645315894</v>
      </c>
      <c r="G42" s="57">
        <f t="shared" si="5"/>
        <v>40163</v>
      </c>
      <c r="H42" s="54">
        <f t="shared" ref="H42:H73" si="7">100-F42</f>
        <v>89.948713354684102</v>
      </c>
      <c r="J42" s="39" t="s">
        <v>138</v>
      </c>
      <c r="K42" s="43" t="s">
        <v>139</v>
      </c>
      <c r="M42" s="52">
        <v>193</v>
      </c>
    </row>
    <row r="43" spans="2:13" ht="14.4" customHeight="1" x14ac:dyDescent="0.3">
      <c r="B43" s="1" t="s">
        <v>36</v>
      </c>
      <c r="C43" s="26">
        <v>22768</v>
      </c>
      <c r="D43" s="33" t="s">
        <v>139</v>
      </c>
      <c r="E43" s="27">
        <v>0</v>
      </c>
      <c r="F43" s="32">
        <f t="shared" si="6"/>
        <v>0</v>
      </c>
      <c r="G43" s="57">
        <f t="shared" si="5"/>
        <v>22768</v>
      </c>
      <c r="H43" s="54">
        <f t="shared" si="7"/>
        <v>100</v>
      </c>
      <c r="J43" s="39" t="s">
        <v>138</v>
      </c>
      <c r="K43" s="43" t="s">
        <v>139</v>
      </c>
      <c r="M43" s="52">
        <v>1</v>
      </c>
    </row>
    <row r="44" spans="2:13" ht="14.4" customHeight="1" x14ac:dyDescent="0.3">
      <c r="B44" s="1" t="s">
        <v>39</v>
      </c>
      <c r="C44" s="26">
        <v>41840</v>
      </c>
      <c r="D44" s="33" t="s">
        <v>138</v>
      </c>
      <c r="E44" s="27">
        <v>4717</v>
      </c>
      <c r="F44" s="32">
        <f t="shared" si="6"/>
        <v>11.273900573613767</v>
      </c>
      <c r="G44" s="57">
        <f t="shared" si="5"/>
        <v>37123</v>
      </c>
      <c r="H44" s="54">
        <f t="shared" si="7"/>
        <v>88.726099426386227</v>
      </c>
      <c r="J44" s="39" t="s">
        <v>138</v>
      </c>
      <c r="K44" s="43" t="s">
        <v>139</v>
      </c>
      <c r="M44" s="52">
        <v>20</v>
      </c>
    </row>
    <row r="45" spans="2:13" ht="14.4" customHeight="1" x14ac:dyDescent="0.3">
      <c r="B45" s="28" t="s">
        <v>97</v>
      </c>
      <c r="C45" s="26">
        <v>11656</v>
      </c>
      <c r="D45" s="33" t="s">
        <v>138</v>
      </c>
      <c r="E45" s="27">
        <v>332</v>
      </c>
      <c r="F45" s="32">
        <f t="shared" si="6"/>
        <v>2.848318462594372</v>
      </c>
      <c r="G45" s="57">
        <f t="shared" si="5"/>
        <v>11324</v>
      </c>
      <c r="H45" s="54">
        <f t="shared" si="7"/>
        <v>97.151681537405622</v>
      </c>
      <c r="J45" s="39" t="s">
        <v>139</v>
      </c>
      <c r="K45" s="43" t="s">
        <v>139</v>
      </c>
      <c r="M45" s="52">
        <v>4</v>
      </c>
    </row>
    <row r="46" spans="2:13" ht="14.4" customHeight="1" x14ac:dyDescent="0.3">
      <c r="B46" s="28" t="s">
        <v>66</v>
      </c>
      <c r="C46" s="26">
        <v>21178</v>
      </c>
      <c r="D46" s="33" t="s">
        <v>139</v>
      </c>
      <c r="E46" s="27">
        <v>0</v>
      </c>
      <c r="F46" s="32">
        <f t="shared" si="6"/>
        <v>0</v>
      </c>
      <c r="G46" s="57">
        <f t="shared" si="5"/>
        <v>21178</v>
      </c>
      <c r="H46" s="54">
        <f t="shared" si="7"/>
        <v>100</v>
      </c>
      <c r="J46" s="39" t="s">
        <v>138</v>
      </c>
      <c r="K46" s="43" t="s">
        <v>139</v>
      </c>
      <c r="M46" s="52">
        <v>84</v>
      </c>
    </row>
    <row r="47" spans="2:13" ht="14.4" customHeight="1" x14ac:dyDescent="0.3">
      <c r="B47" s="28" t="s">
        <v>102</v>
      </c>
      <c r="C47" s="26">
        <v>10776</v>
      </c>
      <c r="D47" s="33" t="s">
        <v>138</v>
      </c>
      <c r="E47" s="27">
        <v>4457</v>
      </c>
      <c r="F47" s="32">
        <f t="shared" si="6"/>
        <v>41.360430586488498</v>
      </c>
      <c r="G47" s="57">
        <f t="shared" si="5"/>
        <v>6319</v>
      </c>
      <c r="H47" s="54">
        <f t="shared" si="7"/>
        <v>58.639569413511502</v>
      </c>
      <c r="J47" s="39" t="s">
        <v>139</v>
      </c>
      <c r="K47" s="43" t="s">
        <v>139</v>
      </c>
      <c r="M47" s="52">
        <v>37</v>
      </c>
    </row>
    <row r="48" spans="2:13" ht="14.4" customHeight="1" x14ac:dyDescent="0.3">
      <c r="B48" s="28" t="s">
        <v>75</v>
      </c>
      <c r="C48" s="26">
        <v>18821</v>
      </c>
      <c r="D48" s="33" t="s">
        <v>139</v>
      </c>
      <c r="E48" s="27">
        <v>0</v>
      </c>
      <c r="F48" s="32">
        <f t="shared" si="6"/>
        <v>0</v>
      </c>
      <c r="G48" s="57">
        <f t="shared" si="5"/>
        <v>18821</v>
      </c>
      <c r="H48" s="54">
        <f t="shared" si="7"/>
        <v>100</v>
      </c>
      <c r="J48" s="39" t="s">
        <v>138</v>
      </c>
      <c r="K48" s="43" t="s">
        <v>139</v>
      </c>
      <c r="M48" s="52">
        <v>1</v>
      </c>
    </row>
    <row r="49" spans="2:13" ht="14.4" customHeight="1" x14ac:dyDescent="0.3">
      <c r="B49" s="1" t="s">
        <v>116</v>
      </c>
      <c r="C49" s="26">
        <v>18659</v>
      </c>
      <c r="D49" s="33" t="s">
        <v>139</v>
      </c>
      <c r="E49" s="27">
        <v>0</v>
      </c>
      <c r="F49" s="32">
        <f t="shared" si="6"/>
        <v>0</v>
      </c>
      <c r="G49" s="57">
        <f t="shared" si="5"/>
        <v>18659</v>
      </c>
      <c r="H49" s="54">
        <f t="shared" si="7"/>
        <v>100</v>
      </c>
      <c r="J49" s="39" t="s">
        <v>138</v>
      </c>
      <c r="K49" s="43" t="s">
        <v>139</v>
      </c>
      <c r="M49" s="52">
        <v>43</v>
      </c>
    </row>
    <row r="50" spans="2:13" ht="14.4" customHeight="1" x14ac:dyDescent="0.3">
      <c r="B50" s="28" t="s">
        <v>74</v>
      </c>
      <c r="C50" s="26">
        <v>17378</v>
      </c>
      <c r="D50" s="33" t="s">
        <v>139</v>
      </c>
      <c r="E50" s="27">
        <v>0</v>
      </c>
      <c r="F50" s="32">
        <f t="shared" si="6"/>
        <v>0</v>
      </c>
      <c r="G50" s="57">
        <f t="shared" si="5"/>
        <v>17378</v>
      </c>
      <c r="H50" s="54">
        <f t="shared" si="7"/>
        <v>100</v>
      </c>
      <c r="J50" s="39" t="s">
        <v>139</v>
      </c>
      <c r="K50" s="43" t="s">
        <v>139</v>
      </c>
      <c r="M50" s="52">
        <v>9</v>
      </c>
    </row>
    <row r="51" spans="2:13" ht="14.4" customHeight="1" x14ac:dyDescent="0.3">
      <c r="B51" s="28" t="s">
        <v>65</v>
      </c>
      <c r="C51" s="26">
        <v>16222</v>
      </c>
      <c r="D51" s="33" t="s">
        <v>139</v>
      </c>
      <c r="E51" s="27">
        <v>0</v>
      </c>
      <c r="F51" s="32">
        <f t="shared" si="6"/>
        <v>0</v>
      </c>
      <c r="G51" s="57">
        <f t="shared" si="5"/>
        <v>16222</v>
      </c>
      <c r="H51" s="54">
        <f t="shared" si="7"/>
        <v>100</v>
      </c>
      <c r="J51" s="39" t="s">
        <v>139</v>
      </c>
      <c r="K51" s="43" t="s">
        <v>139</v>
      </c>
      <c r="M51" s="52">
        <v>16</v>
      </c>
    </row>
    <row r="52" spans="2:13" x14ac:dyDescent="0.3">
      <c r="B52" s="28" t="s">
        <v>80</v>
      </c>
      <c r="C52" s="26">
        <v>8869</v>
      </c>
      <c r="D52" s="33" t="s">
        <v>138</v>
      </c>
      <c r="E52" s="27">
        <v>90</v>
      </c>
      <c r="F52" s="32">
        <f t="shared" si="6"/>
        <v>1.0147705491036194</v>
      </c>
      <c r="G52" s="57">
        <f t="shared" si="5"/>
        <v>8779</v>
      </c>
      <c r="H52" s="54">
        <f t="shared" si="7"/>
        <v>98.985229450896384</v>
      </c>
      <c r="J52" s="39" t="s">
        <v>139</v>
      </c>
      <c r="K52" s="43" t="s">
        <v>139</v>
      </c>
      <c r="M52" s="52">
        <v>12</v>
      </c>
    </row>
    <row r="53" spans="2:13" ht="14.4" customHeight="1" x14ac:dyDescent="0.3">
      <c r="B53" s="1" t="s">
        <v>33</v>
      </c>
      <c r="C53" s="26">
        <v>15031</v>
      </c>
      <c r="D53" s="33" t="s">
        <v>139</v>
      </c>
      <c r="E53" s="27">
        <v>0</v>
      </c>
      <c r="F53" s="32">
        <f t="shared" si="6"/>
        <v>0</v>
      </c>
      <c r="G53" s="57">
        <f t="shared" si="5"/>
        <v>15031</v>
      </c>
      <c r="H53" s="54">
        <f t="shared" si="7"/>
        <v>100</v>
      </c>
      <c r="J53" s="39" t="s">
        <v>139</v>
      </c>
      <c r="K53" s="43" t="s">
        <v>139</v>
      </c>
      <c r="M53" s="52">
        <v>11</v>
      </c>
    </row>
    <row r="54" spans="2:13" ht="14.4" customHeight="1" x14ac:dyDescent="0.3">
      <c r="B54" s="1" t="s">
        <v>110</v>
      </c>
      <c r="C54" s="26">
        <v>8750</v>
      </c>
      <c r="D54" s="33" t="s">
        <v>138</v>
      </c>
      <c r="E54" s="27">
        <v>6077</v>
      </c>
      <c r="F54" s="32">
        <f t="shared" si="6"/>
        <v>69.451428571428579</v>
      </c>
      <c r="G54" s="57">
        <f t="shared" si="5"/>
        <v>2673</v>
      </c>
      <c r="H54" s="54">
        <f t="shared" si="7"/>
        <v>30.548571428571421</v>
      </c>
      <c r="J54" s="39" t="s">
        <v>139</v>
      </c>
      <c r="K54" s="43" t="s">
        <v>139</v>
      </c>
      <c r="M54" s="52">
        <v>4</v>
      </c>
    </row>
    <row r="55" spans="2:13" ht="14.4" customHeight="1" x14ac:dyDescent="0.3">
      <c r="B55" s="28" t="s">
        <v>55</v>
      </c>
      <c r="C55" s="26">
        <v>8650</v>
      </c>
      <c r="D55" s="33" t="s">
        <v>138</v>
      </c>
      <c r="E55" s="27">
        <v>2900</v>
      </c>
      <c r="F55" s="32">
        <f t="shared" si="6"/>
        <v>33.52601156069364</v>
      </c>
      <c r="G55" s="57">
        <f t="shared" si="5"/>
        <v>5750</v>
      </c>
      <c r="H55" s="54">
        <f t="shared" si="7"/>
        <v>66.473988439306368</v>
      </c>
      <c r="J55" s="39" t="s">
        <v>139</v>
      </c>
      <c r="K55" s="43" t="s">
        <v>139</v>
      </c>
      <c r="M55" s="52">
        <v>1</v>
      </c>
    </row>
    <row r="56" spans="2:13" ht="14.4" customHeight="1" x14ac:dyDescent="0.3">
      <c r="B56" s="28" t="s">
        <v>72</v>
      </c>
      <c r="C56" s="26">
        <v>8327</v>
      </c>
      <c r="D56" s="33" t="s">
        <v>138</v>
      </c>
      <c r="E56" s="27">
        <v>342</v>
      </c>
      <c r="F56" s="32">
        <f t="shared" si="6"/>
        <v>4.1071214122733277</v>
      </c>
      <c r="G56" s="57">
        <f t="shared" si="5"/>
        <v>7985</v>
      </c>
      <c r="H56" s="54">
        <f t="shared" si="7"/>
        <v>95.892878587726671</v>
      </c>
      <c r="J56" s="39" t="s">
        <v>139</v>
      </c>
      <c r="K56" s="43" t="s">
        <v>139</v>
      </c>
      <c r="M56" s="52">
        <v>39</v>
      </c>
    </row>
    <row r="57" spans="2:13" ht="14.4" customHeight="1" x14ac:dyDescent="0.3">
      <c r="B57" s="1" t="s">
        <v>38</v>
      </c>
      <c r="C57" s="26">
        <v>14175</v>
      </c>
      <c r="D57" s="33" t="s">
        <v>139</v>
      </c>
      <c r="E57" s="27">
        <v>0</v>
      </c>
      <c r="F57" s="32">
        <f t="shared" si="6"/>
        <v>0</v>
      </c>
      <c r="G57" s="57">
        <f t="shared" si="5"/>
        <v>14175</v>
      </c>
      <c r="H57" s="54">
        <f t="shared" si="7"/>
        <v>100</v>
      </c>
      <c r="J57" s="39" t="s">
        <v>138</v>
      </c>
      <c r="K57" s="43" t="s">
        <v>139</v>
      </c>
      <c r="M57" s="52">
        <v>1</v>
      </c>
    </row>
    <row r="58" spans="2:13" ht="14.4" customHeight="1" x14ac:dyDescent="0.3">
      <c r="B58" s="1" t="s">
        <v>137</v>
      </c>
      <c r="C58" s="26">
        <v>12579</v>
      </c>
      <c r="D58" s="33" t="s">
        <v>139</v>
      </c>
      <c r="E58" s="27">
        <v>0</v>
      </c>
      <c r="F58" s="32">
        <f t="shared" si="6"/>
        <v>0</v>
      </c>
      <c r="G58" s="57">
        <f t="shared" si="5"/>
        <v>12579</v>
      </c>
      <c r="H58" s="54">
        <f t="shared" si="7"/>
        <v>100</v>
      </c>
      <c r="J58" s="39" t="s">
        <v>138</v>
      </c>
      <c r="K58" s="43" t="s">
        <v>139</v>
      </c>
      <c r="M58" s="52">
        <v>1</v>
      </c>
    </row>
    <row r="59" spans="2:13" ht="14.4" customHeight="1" x14ac:dyDescent="0.3">
      <c r="B59" s="28" t="s">
        <v>84</v>
      </c>
      <c r="C59" s="26">
        <v>12304</v>
      </c>
      <c r="D59" s="33" t="s">
        <v>139</v>
      </c>
      <c r="E59" s="27">
        <v>0</v>
      </c>
      <c r="F59" s="32">
        <f t="shared" si="6"/>
        <v>0</v>
      </c>
      <c r="G59" s="57">
        <f t="shared" si="5"/>
        <v>12304</v>
      </c>
      <c r="H59" s="54">
        <f t="shared" si="7"/>
        <v>100</v>
      </c>
      <c r="J59" s="39" t="s">
        <v>139</v>
      </c>
      <c r="K59" s="43" t="s">
        <v>139</v>
      </c>
      <c r="M59" s="52">
        <v>213</v>
      </c>
    </row>
    <row r="60" spans="2:13" ht="14.4" customHeight="1" x14ac:dyDescent="0.3">
      <c r="B60" s="1" t="s">
        <v>122</v>
      </c>
      <c r="C60" s="26">
        <v>11300</v>
      </c>
      <c r="D60" s="33" t="s">
        <v>139</v>
      </c>
      <c r="E60" s="27">
        <v>0</v>
      </c>
      <c r="F60" s="32">
        <f t="shared" si="6"/>
        <v>0</v>
      </c>
      <c r="G60" s="57">
        <f t="shared" si="5"/>
        <v>11300</v>
      </c>
      <c r="H60" s="54">
        <f t="shared" si="7"/>
        <v>100</v>
      </c>
      <c r="J60" s="39" t="s">
        <v>139</v>
      </c>
      <c r="K60" s="43" t="s">
        <v>139</v>
      </c>
      <c r="M60" s="52">
        <v>29</v>
      </c>
    </row>
    <row r="61" spans="2:13" ht="14.4" customHeight="1" x14ac:dyDescent="0.3">
      <c r="B61" s="1" t="s">
        <v>118</v>
      </c>
      <c r="C61" s="26">
        <v>10019</v>
      </c>
      <c r="D61" s="33" t="s">
        <v>139</v>
      </c>
      <c r="E61" s="27">
        <v>0</v>
      </c>
      <c r="F61" s="32">
        <f t="shared" si="6"/>
        <v>0</v>
      </c>
      <c r="G61" s="57">
        <f t="shared" si="5"/>
        <v>10019</v>
      </c>
      <c r="H61" s="54">
        <f t="shared" si="7"/>
        <v>100</v>
      </c>
      <c r="J61" s="39" t="s">
        <v>139</v>
      </c>
      <c r="K61" s="43" t="s">
        <v>139</v>
      </c>
      <c r="M61" s="52">
        <v>28</v>
      </c>
    </row>
    <row r="62" spans="2:13" ht="14.4" customHeight="1" x14ac:dyDescent="0.3">
      <c r="B62" s="1" t="s">
        <v>28</v>
      </c>
      <c r="C62" s="26">
        <v>9270</v>
      </c>
      <c r="D62" s="33" t="s">
        <v>139</v>
      </c>
      <c r="E62" s="27">
        <v>0</v>
      </c>
      <c r="F62" s="32">
        <f t="shared" si="6"/>
        <v>0</v>
      </c>
      <c r="G62" s="57">
        <f t="shared" si="5"/>
        <v>9270</v>
      </c>
      <c r="H62" s="54">
        <f t="shared" si="7"/>
        <v>100</v>
      </c>
      <c r="J62" s="39" t="s">
        <v>138</v>
      </c>
      <c r="K62" s="43" t="s">
        <v>139</v>
      </c>
      <c r="M62" s="52">
        <v>111</v>
      </c>
    </row>
    <row r="63" spans="2:13" ht="14.4" customHeight="1" x14ac:dyDescent="0.3">
      <c r="B63" s="28" t="s">
        <v>86</v>
      </c>
      <c r="C63" s="26">
        <v>8992</v>
      </c>
      <c r="D63" s="33" t="s">
        <v>139</v>
      </c>
      <c r="E63" s="27">
        <v>0</v>
      </c>
      <c r="F63" s="32">
        <f t="shared" si="6"/>
        <v>0</v>
      </c>
      <c r="G63" s="57">
        <f t="shared" si="5"/>
        <v>8992</v>
      </c>
      <c r="H63" s="54">
        <f t="shared" si="7"/>
        <v>100</v>
      </c>
      <c r="J63" s="39" t="s">
        <v>139</v>
      </c>
      <c r="K63" s="43" t="s">
        <v>139</v>
      </c>
      <c r="M63" s="52">
        <v>7</v>
      </c>
    </row>
    <row r="64" spans="2:13" ht="14.4" customHeight="1" x14ac:dyDescent="0.3">
      <c r="B64" s="28" t="s">
        <v>85</v>
      </c>
      <c r="C64" s="26">
        <v>8901</v>
      </c>
      <c r="D64" s="33" t="s">
        <v>139</v>
      </c>
      <c r="E64" s="27">
        <v>0</v>
      </c>
      <c r="F64" s="32">
        <f t="shared" si="6"/>
        <v>0</v>
      </c>
      <c r="G64" s="57">
        <f t="shared" si="5"/>
        <v>8901</v>
      </c>
      <c r="H64" s="54">
        <f t="shared" si="7"/>
        <v>100</v>
      </c>
      <c r="J64" s="39" t="s">
        <v>138</v>
      </c>
      <c r="K64" s="43" t="s">
        <v>138</v>
      </c>
      <c r="M64" s="52">
        <v>1</v>
      </c>
    </row>
    <row r="65" spans="2:13" ht="14.4" customHeight="1" x14ac:dyDescent="0.3">
      <c r="B65" s="28" t="s">
        <v>105</v>
      </c>
      <c r="C65" s="26">
        <v>6383</v>
      </c>
      <c r="D65" s="33" t="s">
        <v>138</v>
      </c>
      <c r="E65" s="27">
        <v>1104</v>
      </c>
      <c r="F65" s="32">
        <f t="shared" si="6"/>
        <v>17.295942346858844</v>
      </c>
      <c r="G65" s="57">
        <f t="shared" si="5"/>
        <v>5279</v>
      </c>
      <c r="H65" s="54">
        <f t="shared" si="7"/>
        <v>82.704057653141149</v>
      </c>
      <c r="J65" s="39" t="s">
        <v>139</v>
      </c>
      <c r="K65" s="43" t="s">
        <v>139</v>
      </c>
      <c r="M65" s="52">
        <v>16</v>
      </c>
    </row>
    <row r="66" spans="2:13" x14ac:dyDescent="0.3">
      <c r="B66" s="28" t="s">
        <v>120</v>
      </c>
      <c r="C66" s="26">
        <v>8764</v>
      </c>
      <c r="D66" s="33" t="s">
        <v>139</v>
      </c>
      <c r="E66" s="27">
        <v>0</v>
      </c>
      <c r="F66" s="32">
        <f t="shared" si="6"/>
        <v>0</v>
      </c>
      <c r="G66" s="57">
        <f t="shared" si="5"/>
        <v>8764</v>
      </c>
      <c r="H66" s="54">
        <f t="shared" si="7"/>
        <v>100</v>
      </c>
      <c r="J66" s="39" t="s">
        <v>139</v>
      </c>
      <c r="K66" s="43" t="s">
        <v>139</v>
      </c>
      <c r="M66" s="52">
        <v>5</v>
      </c>
    </row>
    <row r="67" spans="2:13" ht="14.4" customHeight="1" x14ac:dyDescent="0.3">
      <c r="B67" s="1" t="s">
        <v>45</v>
      </c>
      <c r="C67" s="26">
        <v>8294</v>
      </c>
      <c r="D67" s="33" t="s">
        <v>139</v>
      </c>
      <c r="E67" s="27">
        <v>0</v>
      </c>
      <c r="F67" s="32">
        <f t="shared" si="6"/>
        <v>0</v>
      </c>
      <c r="G67" s="57">
        <f t="shared" ref="G67:G98" si="8">C67-E67</f>
        <v>8294</v>
      </c>
      <c r="H67" s="54">
        <f t="shared" si="7"/>
        <v>100</v>
      </c>
      <c r="J67" s="39" t="s">
        <v>138</v>
      </c>
      <c r="K67" s="43" t="s">
        <v>139</v>
      </c>
      <c r="M67" s="52">
        <v>10</v>
      </c>
    </row>
    <row r="68" spans="2:13" ht="14.4" customHeight="1" x14ac:dyDescent="0.3">
      <c r="B68" s="1" t="s">
        <v>54</v>
      </c>
      <c r="C68" s="26">
        <v>4345</v>
      </c>
      <c r="D68" s="33" t="s">
        <v>138</v>
      </c>
      <c r="E68" s="27">
        <v>3314</v>
      </c>
      <c r="F68" s="32">
        <f t="shared" si="6"/>
        <v>76.271576524741079</v>
      </c>
      <c r="G68" s="57">
        <f t="shared" si="8"/>
        <v>1031</v>
      </c>
      <c r="H68" s="54">
        <f t="shared" si="7"/>
        <v>23.728423475258921</v>
      </c>
      <c r="J68" s="39" t="s">
        <v>139</v>
      </c>
      <c r="K68" s="43" t="s">
        <v>139</v>
      </c>
      <c r="M68" s="52">
        <v>29</v>
      </c>
    </row>
    <row r="69" spans="2:13" ht="14.4" customHeight="1" x14ac:dyDescent="0.3">
      <c r="B69" s="28" t="s">
        <v>71</v>
      </c>
      <c r="C69" s="26">
        <v>8270</v>
      </c>
      <c r="D69" s="33" t="s">
        <v>139</v>
      </c>
      <c r="E69" s="27">
        <v>0</v>
      </c>
      <c r="F69" s="32">
        <f t="shared" si="6"/>
        <v>0</v>
      </c>
      <c r="G69" s="57">
        <f t="shared" si="8"/>
        <v>8270</v>
      </c>
      <c r="H69" s="54">
        <f t="shared" si="7"/>
        <v>100</v>
      </c>
      <c r="J69" s="39" t="s">
        <v>138</v>
      </c>
      <c r="K69" s="43" t="s">
        <v>139</v>
      </c>
      <c r="M69" s="52">
        <v>11</v>
      </c>
    </row>
    <row r="70" spans="2:13" ht="14.4" customHeight="1" x14ac:dyDescent="0.3">
      <c r="B70" s="1" t="s">
        <v>114</v>
      </c>
      <c r="C70" s="26">
        <v>4038</v>
      </c>
      <c r="D70" s="33" t="s">
        <v>138</v>
      </c>
      <c r="E70" s="27">
        <v>4038</v>
      </c>
      <c r="F70" s="32">
        <f t="shared" si="6"/>
        <v>100</v>
      </c>
      <c r="G70" s="57">
        <f t="shared" si="8"/>
        <v>0</v>
      </c>
      <c r="H70" s="54">
        <f t="shared" si="7"/>
        <v>0</v>
      </c>
      <c r="J70" s="39" t="s">
        <v>139</v>
      </c>
      <c r="K70" s="43" t="s">
        <v>139</v>
      </c>
      <c r="M70" s="52">
        <v>2</v>
      </c>
    </row>
    <row r="71" spans="2:13" ht="14.4" customHeight="1" x14ac:dyDescent="0.3">
      <c r="B71" s="1" t="s">
        <v>124</v>
      </c>
      <c r="C71" s="26">
        <v>7962</v>
      </c>
      <c r="D71" s="33" t="s">
        <v>139</v>
      </c>
      <c r="E71" s="27">
        <v>0</v>
      </c>
      <c r="F71" s="32">
        <f t="shared" si="6"/>
        <v>0</v>
      </c>
      <c r="G71" s="57">
        <f t="shared" si="8"/>
        <v>7962</v>
      </c>
      <c r="H71" s="54">
        <f t="shared" si="7"/>
        <v>100</v>
      </c>
      <c r="J71" s="39" t="s">
        <v>139</v>
      </c>
      <c r="K71" s="43" t="s">
        <v>139</v>
      </c>
      <c r="M71" s="52">
        <v>68</v>
      </c>
    </row>
    <row r="72" spans="2:13" ht="14.4" customHeight="1" x14ac:dyDescent="0.3">
      <c r="B72" s="28" t="s">
        <v>79</v>
      </c>
      <c r="C72" s="26">
        <v>3907</v>
      </c>
      <c r="D72" s="33" t="s">
        <v>138</v>
      </c>
      <c r="E72" s="27">
        <v>1329</v>
      </c>
      <c r="F72" s="32">
        <f t="shared" si="6"/>
        <v>34.015868953160997</v>
      </c>
      <c r="G72" s="57">
        <f t="shared" si="8"/>
        <v>2578</v>
      </c>
      <c r="H72" s="54">
        <f t="shared" si="7"/>
        <v>65.984131046838996</v>
      </c>
      <c r="J72" s="39" t="s">
        <v>139</v>
      </c>
      <c r="K72" s="43" t="s">
        <v>139</v>
      </c>
      <c r="M72" s="52">
        <v>5</v>
      </c>
    </row>
    <row r="73" spans="2:13" ht="14.4" customHeight="1" x14ac:dyDescent="0.3">
      <c r="B73" s="28" t="s">
        <v>70</v>
      </c>
      <c r="C73" s="26">
        <v>7896</v>
      </c>
      <c r="D73" s="33" t="s">
        <v>139</v>
      </c>
      <c r="E73" s="27">
        <v>0</v>
      </c>
      <c r="F73" s="32">
        <f t="shared" si="6"/>
        <v>0</v>
      </c>
      <c r="G73" s="57">
        <f t="shared" si="8"/>
        <v>7896</v>
      </c>
      <c r="H73" s="54">
        <f t="shared" si="7"/>
        <v>100</v>
      </c>
      <c r="J73" s="39" t="s">
        <v>138</v>
      </c>
      <c r="K73" s="43" t="s">
        <v>139</v>
      </c>
      <c r="M73" s="52">
        <v>3</v>
      </c>
    </row>
    <row r="74" spans="2:13" ht="14.4" customHeight="1" x14ac:dyDescent="0.3">
      <c r="B74" s="28" t="s">
        <v>83</v>
      </c>
      <c r="C74" s="26">
        <v>7841</v>
      </c>
      <c r="D74" s="33" t="s">
        <v>139</v>
      </c>
      <c r="E74" s="27">
        <v>0</v>
      </c>
      <c r="F74" s="32">
        <f t="shared" ref="F74:F105" si="9">E74/C74*100</f>
        <v>0</v>
      </c>
      <c r="G74" s="57">
        <f t="shared" si="8"/>
        <v>7841</v>
      </c>
      <c r="H74" s="54">
        <f t="shared" ref="H74:H105" si="10">100-F74</f>
        <v>100</v>
      </c>
      <c r="J74" s="39" t="s">
        <v>139</v>
      </c>
      <c r="K74" s="43" t="s">
        <v>139</v>
      </c>
      <c r="M74" s="52">
        <v>48</v>
      </c>
    </row>
    <row r="75" spans="2:13" x14ac:dyDescent="0.3">
      <c r="B75" s="28" t="s">
        <v>48</v>
      </c>
      <c r="C75" s="29">
        <v>7807</v>
      </c>
      <c r="D75" s="33" t="s">
        <v>139</v>
      </c>
      <c r="E75" s="27">
        <v>0</v>
      </c>
      <c r="F75" s="32">
        <f t="shared" si="9"/>
        <v>0</v>
      </c>
      <c r="G75" s="57">
        <f t="shared" si="8"/>
        <v>7807</v>
      </c>
      <c r="H75" s="54">
        <f t="shared" si="10"/>
        <v>100</v>
      </c>
      <c r="J75" s="39" t="s">
        <v>139</v>
      </c>
      <c r="K75" s="43" t="s">
        <v>139</v>
      </c>
      <c r="M75" s="52">
        <v>560</v>
      </c>
    </row>
    <row r="76" spans="2:13" ht="14.4" customHeight="1" x14ac:dyDescent="0.3">
      <c r="B76" s="28" t="s">
        <v>60</v>
      </c>
      <c r="C76" s="26">
        <v>6700</v>
      </c>
      <c r="D76" s="33" t="s">
        <v>139</v>
      </c>
      <c r="E76" s="27">
        <v>0</v>
      </c>
      <c r="F76" s="32">
        <f t="shared" si="9"/>
        <v>0</v>
      </c>
      <c r="G76" s="57">
        <f t="shared" si="8"/>
        <v>6700</v>
      </c>
      <c r="H76" s="54">
        <f t="shared" si="10"/>
        <v>100</v>
      </c>
      <c r="J76" s="39" t="s">
        <v>139</v>
      </c>
      <c r="K76" s="43" t="s">
        <v>139</v>
      </c>
      <c r="M76" s="52">
        <v>47</v>
      </c>
    </row>
    <row r="77" spans="2:13" ht="14.4" customHeight="1" x14ac:dyDescent="0.3">
      <c r="B77" s="1" t="s">
        <v>42</v>
      </c>
      <c r="C77" s="26">
        <v>3242</v>
      </c>
      <c r="D77" s="33" t="s">
        <v>138</v>
      </c>
      <c r="E77" s="27">
        <v>2799</v>
      </c>
      <c r="F77" s="32">
        <f t="shared" si="9"/>
        <v>86.335595311536082</v>
      </c>
      <c r="G77" s="57">
        <f t="shared" si="8"/>
        <v>443</v>
      </c>
      <c r="H77" s="54">
        <f t="shared" si="10"/>
        <v>13.664404688463918</v>
      </c>
      <c r="J77" s="39" t="s">
        <v>139</v>
      </c>
      <c r="K77" s="43" t="s">
        <v>139</v>
      </c>
      <c r="M77" s="52">
        <v>10</v>
      </c>
    </row>
    <row r="78" spans="2:13" ht="14.4" customHeight="1" x14ac:dyDescent="0.3">
      <c r="B78" s="28" t="s">
        <v>106</v>
      </c>
      <c r="C78" s="26">
        <v>3181</v>
      </c>
      <c r="D78" s="33" t="s">
        <v>138</v>
      </c>
      <c r="E78" s="27">
        <v>2070</v>
      </c>
      <c r="F78" s="32">
        <f t="shared" si="9"/>
        <v>65.073876139578744</v>
      </c>
      <c r="G78" s="57">
        <f t="shared" si="8"/>
        <v>1111</v>
      </c>
      <c r="H78" s="54">
        <f t="shared" si="10"/>
        <v>34.926123860421256</v>
      </c>
      <c r="J78" s="39" t="s">
        <v>139</v>
      </c>
      <c r="K78" s="43" t="s">
        <v>139</v>
      </c>
      <c r="M78" s="52">
        <v>3</v>
      </c>
    </row>
    <row r="79" spans="2:13" ht="14.4" customHeight="1" x14ac:dyDescent="0.3">
      <c r="B79" s="28" t="s">
        <v>130</v>
      </c>
      <c r="C79" s="26">
        <v>2790</v>
      </c>
      <c r="D79" s="33" t="s">
        <v>138</v>
      </c>
      <c r="E79" s="27">
        <v>2790</v>
      </c>
      <c r="F79" s="32">
        <f t="shared" si="9"/>
        <v>100</v>
      </c>
      <c r="G79" s="57">
        <f t="shared" si="8"/>
        <v>0</v>
      </c>
      <c r="H79" s="54">
        <f t="shared" si="10"/>
        <v>0</v>
      </c>
      <c r="J79" s="39" t="s">
        <v>139</v>
      </c>
      <c r="K79" s="43" t="s">
        <v>139</v>
      </c>
      <c r="M79" s="52">
        <v>4</v>
      </c>
    </row>
    <row r="80" spans="2:13" ht="14.4" customHeight="1" x14ac:dyDescent="0.3">
      <c r="B80" s="28" t="s">
        <v>100</v>
      </c>
      <c r="C80" s="26">
        <v>6619</v>
      </c>
      <c r="D80" s="33" t="s">
        <v>139</v>
      </c>
      <c r="E80" s="27">
        <v>0</v>
      </c>
      <c r="F80" s="32">
        <f t="shared" si="9"/>
        <v>0</v>
      </c>
      <c r="G80" s="57">
        <f t="shared" si="8"/>
        <v>6619</v>
      </c>
      <c r="H80" s="54">
        <f t="shared" si="10"/>
        <v>100</v>
      </c>
      <c r="J80" s="39" t="s">
        <v>139</v>
      </c>
      <c r="K80" s="43" t="s">
        <v>139</v>
      </c>
      <c r="M80" s="52">
        <v>32</v>
      </c>
    </row>
    <row r="81" spans="2:13" ht="14.4" customHeight="1" x14ac:dyDescent="0.3">
      <c r="B81" s="1" t="s">
        <v>112</v>
      </c>
      <c r="C81" s="26">
        <v>5858</v>
      </c>
      <c r="D81" s="33" t="s">
        <v>139</v>
      </c>
      <c r="E81" s="27">
        <v>0</v>
      </c>
      <c r="F81" s="32">
        <f t="shared" si="9"/>
        <v>0</v>
      </c>
      <c r="G81" s="57">
        <f t="shared" si="8"/>
        <v>5858</v>
      </c>
      <c r="H81" s="54">
        <f t="shared" si="10"/>
        <v>100</v>
      </c>
      <c r="J81" s="39" t="s">
        <v>138</v>
      </c>
      <c r="K81" s="43" t="s">
        <v>139</v>
      </c>
      <c r="M81" s="52">
        <v>9</v>
      </c>
    </row>
    <row r="82" spans="2:13" ht="14.4" customHeight="1" x14ac:dyDescent="0.3">
      <c r="B82" s="28" t="s">
        <v>87</v>
      </c>
      <c r="C82" s="26">
        <v>5801</v>
      </c>
      <c r="D82" s="33" t="s">
        <v>139</v>
      </c>
      <c r="E82" s="27">
        <v>0</v>
      </c>
      <c r="F82" s="32">
        <f t="shared" si="9"/>
        <v>0</v>
      </c>
      <c r="G82" s="57">
        <f t="shared" si="8"/>
        <v>5801</v>
      </c>
      <c r="H82" s="54">
        <f t="shared" si="10"/>
        <v>100</v>
      </c>
      <c r="J82" s="39" t="s">
        <v>138</v>
      </c>
      <c r="K82" s="43" t="s">
        <v>139</v>
      </c>
      <c r="M82" s="52">
        <v>90</v>
      </c>
    </row>
    <row r="83" spans="2:13" ht="14.4" customHeight="1" x14ac:dyDescent="0.3">
      <c r="B83" s="28" t="s">
        <v>78</v>
      </c>
      <c r="C83" s="26">
        <v>4124</v>
      </c>
      <c r="D83" s="33" t="s">
        <v>139</v>
      </c>
      <c r="E83" s="27">
        <v>0</v>
      </c>
      <c r="F83" s="32">
        <f t="shared" si="9"/>
        <v>0</v>
      </c>
      <c r="G83" s="57">
        <f t="shared" si="8"/>
        <v>4124</v>
      </c>
      <c r="H83" s="54">
        <f t="shared" si="10"/>
        <v>100</v>
      </c>
      <c r="J83" s="39" t="s">
        <v>139</v>
      </c>
      <c r="K83" s="43" t="s">
        <v>139</v>
      </c>
      <c r="M83" s="52">
        <v>2</v>
      </c>
    </row>
    <row r="84" spans="2:13" ht="14.4" customHeight="1" x14ac:dyDescent="0.3">
      <c r="B84" s="1" t="s">
        <v>132</v>
      </c>
      <c r="C84" s="26">
        <v>3721</v>
      </c>
      <c r="D84" s="33" t="s">
        <v>139</v>
      </c>
      <c r="E84" s="27">
        <v>0</v>
      </c>
      <c r="F84" s="32">
        <f t="shared" si="9"/>
        <v>0</v>
      </c>
      <c r="G84" s="57">
        <f t="shared" si="8"/>
        <v>3721</v>
      </c>
      <c r="H84" s="54">
        <f t="shared" si="10"/>
        <v>100</v>
      </c>
      <c r="J84" s="39" t="s">
        <v>139</v>
      </c>
      <c r="K84" s="43" t="s">
        <v>139</v>
      </c>
      <c r="M84" s="52">
        <v>17</v>
      </c>
    </row>
    <row r="85" spans="2:13" ht="14.4" customHeight="1" x14ac:dyDescent="0.3">
      <c r="B85" s="1" t="s">
        <v>128</v>
      </c>
      <c r="C85" s="26">
        <v>1974</v>
      </c>
      <c r="D85" s="33" t="s">
        <v>138</v>
      </c>
      <c r="E85" s="27">
        <v>210</v>
      </c>
      <c r="F85" s="32">
        <f t="shared" si="9"/>
        <v>10.638297872340425</v>
      </c>
      <c r="G85" s="57">
        <f t="shared" si="8"/>
        <v>1764</v>
      </c>
      <c r="H85" s="54">
        <f t="shared" si="10"/>
        <v>89.361702127659569</v>
      </c>
      <c r="J85" s="39" t="s">
        <v>139</v>
      </c>
      <c r="K85" s="43" t="s">
        <v>139</v>
      </c>
      <c r="M85" s="52">
        <v>3</v>
      </c>
    </row>
    <row r="86" spans="2:13" ht="14.4" customHeight="1" x14ac:dyDescent="0.3">
      <c r="B86" s="28" t="s">
        <v>104</v>
      </c>
      <c r="C86" s="26">
        <v>3576</v>
      </c>
      <c r="D86" s="33" t="s">
        <v>139</v>
      </c>
      <c r="E86" s="27">
        <v>0</v>
      </c>
      <c r="F86" s="32">
        <f t="shared" si="9"/>
        <v>0</v>
      </c>
      <c r="G86" s="57">
        <f t="shared" si="8"/>
        <v>3576</v>
      </c>
      <c r="H86" s="54">
        <f t="shared" si="10"/>
        <v>100</v>
      </c>
      <c r="J86" s="39" t="s">
        <v>139</v>
      </c>
      <c r="K86" s="43" t="s">
        <v>139</v>
      </c>
      <c r="M86" s="52">
        <v>42</v>
      </c>
    </row>
    <row r="87" spans="2:13" ht="14.4" customHeight="1" x14ac:dyDescent="0.3">
      <c r="B87" s="1" t="s">
        <v>40</v>
      </c>
      <c r="C87" s="26">
        <v>3305</v>
      </c>
      <c r="D87" s="33" t="s">
        <v>139</v>
      </c>
      <c r="E87" s="27">
        <v>0</v>
      </c>
      <c r="F87" s="32">
        <f t="shared" si="9"/>
        <v>0</v>
      </c>
      <c r="G87" s="57">
        <f t="shared" si="8"/>
        <v>3305</v>
      </c>
      <c r="H87" s="54">
        <f t="shared" si="10"/>
        <v>100</v>
      </c>
      <c r="J87" s="39" t="s">
        <v>139</v>
      </c>
      <c r="K87" s="43" t="s">
        <v>139</v>
      </c>
      <c r="M87" s="52">
        <v>2</v>
      </c>
    </row>
    <row r="88" spans="2:13" ht="14.4" customHeight="1" x14ac:dyDescent="0.3">
      <c r="B88" s="28" t="s">
        <v>63</v>
      </c>
      <c r="C88" s="26">
        <v>3200</v>
      </c>
      <c r="D88" s="33" t="s">
        <v>139</v>
      </c>
      <c r="E88" s="27">
        <v>0</v>
      </c>
      <c r="F88" s="32">
        <f t="shared" si="9"/>
        <v>0</v>
      </c>
      <c r="G88" s="57">
        <f t="shared" si="8"/>
        <v>3200</v>
      </c>
      <c r="H88" s="54">
        <f t="shared" si="10"/>
        <v>100</v>
      </c>
      <c r="J88" s="39" t="s">
        <v>138</v>
      </c>
      <c r="K88" s="43" t="s">
        <v>138</v>
      </c>
      <c r="M88" s="52">
        <v>5</v>
      </c>
    </row>
    <row r="89" spans="2:13" ht="14.4" customHeight="1" x14ac:dyDescent="0.3">
      <c r="B89" s="28" t="s">
        <v>103</v>
      </c>
      <c r="C89" s="26">
        <v>3151</v>
      </c>
      <c r="D89" s="33" t="s">
        <v>139</v>
      </c>
      <c r="E89" s="27">
        <v>0</v>
      </c>
      <c r="F89" s="32">
        <f t="shared" si="9"/>
        <v>0</v>
      </c>
      <c r="G89" s="57">
        <f t="shared" si="8"/>
        <v>3151</v>
      </c>
      <c r="H89" s="54">
        <f t="shared" si="10"/>
        <v>100</v>
      </c>
      <c r="J89" s="39" t="s">
        <v>138</v>
      </c>
      <c r="K89" s="43" t="s">
        <v>139</v>
      </c>
      <c r="M89" s="52">
        <v>13</v>
      </c>
    </row>
    <row r="90" spans="2:13" ht="14.4" customHeight="1" x14ac:dyDescent="0.3">
      <c r="B90" s="1" t="s">
        <v>123</v>
      </c>
      <c r="C90" s="26">
        <v>2938</v>
      </c>
      <c r="D90" s="33" t="s">
        <v>139</v>
      </c>
      <c r="E90" s="27">
        <v>0</v>
      </c>
      <c r="F90" s="32">
        <f t="shared" si="9"/>
        <v>0</v>
      </c>
      <c r="G90" s="57">
        <f t="shared" si="8"/>
        <v>2938</v>
      </c>
      <c r="H90" s="54">
        <f t="shared" si="10"/>
        <v>100</v>
      </c>
      <c r="J90" s="39" t="s">
        <v>138</v>
      </c>
      <c r="K90" s="43" t="s">
        <v>139</v>
      </c>
      <c r="M90" s="52">
        <v>2</v>
      </c>
    </row>
    <row r="91" spans="2:13" ht="14.4" customHeight="1" x14ac:dyDescent="0.3">
      <c r="B91" s="1" t="s">
        <v>129</v>
      </c>
      <c r="C91" s="26">
        <v>1000</v>
      </c>
      <c r="D91" s="33" t="s">
        <v>138</v>
      </c>
      <c r="E91" s="27">
        <v>1000</v>
      </c>
      <c r="F91" s="32">
        <f t="shared" si="9"/>
        <v>100</v>
      </c>
      <c r="G91" s="57">
        <f t="shared" si="8"/>
        <v>0</v>
      </c>
      <c r="H91" s="54">
        <f t="shared" si="10"/>
        <v>0</v>
      </c>
      <c r="J91" s="39" t="s">
        <v>139</v>
      </c>
      <c r="K91" s="43" t="s">
        <v>139</v>
      </c>
      <c r="M91" s="52">
        <v>36</v>
      </c>
    </row>
    <row r="92" spans="2:13" x14ac:dyDescent="0.3">
      <c r="B92" s="28" t="s">
        <v>101</v>
      </c>
      <c r="C92" s="26">
        <v>852</v>
      </c>
      <c r="D92" s="33" t="s">
        <v>138</v>
      </c>
      <c r="E92" s="27">
        <v>297</v>
      </c>
      <c r="F92" s="32">
        <f t="shared" si="9"/>
        <v>34.859154929577464</v>
      </c>
      <c r="G92" s="57">
        <f t="shared" si="8"/>
        <v>555</v>
      </c>
      <c r="H92" s="54">
        <f t="shared" si="10"/>
        <v>65.140845070422529</v>
      </c>
      <c r="J92" s="39" t="s">
        <v>139</v>
      </c>
      <c r="K92" s="43" t="s">
        <v>139</v>
      </c>
      <c r="M92" s="52">
        <v>10</v>
      </c>
    </row>
    <row r="93" spans="2:13" ht="14.4" customHeight="1" x14ac:dyDescent="0.3">
      <c r="B93" s="1" t="s">
        <v>111</v>
      </c>
      <c r="C93" s="26">
        <v>3322</v>
      </c>
      <c r="D93" s="33" t="s">
        <v>138</v>
      </c>
      <c r="E93" s="27">
        <v>3322</v>
      </c>
      <c r="F93" s="32">
        <f t="shared" si="9"/>
        <v>100</v>
      </c>
      <c r="G93" s="57">
        <f t="shared" si="8"/>
        <v>0</v>
      </c>
      <c r="H93" s="54">
        <f t="shared" si="10"/>
        <v>0</v>
      </c>
      <c r="J93" s="39" t="s">
        <v>138</v>
      </c>
      <c r="K93" s="43" t="s">
        <v>139</v>
      </c>
      <c r="M93" s="52">
        <v>58</v>
      </c>
    </row>
    <row r="94" spans="2:13" ht="14.4" customHeight="1" x14ac:dyDescent="0.3">
      <c r="B94" s="28" t="s">
        <v>82</v>
      </c>
      <c r="C94" s="26">
        <v>778</v>
      </c>
      <c r="D94" s="33" t="s">
        <v>138</v>
      </c>
      <c r="E94" s="27">
        <v>778</v>
      </c>
      <c r="F94" s="32">
        <f t="shared" si="9"/>
        <v>100</v>
      </c>
      <c r="G94" s="57">
        <f t="shared" si="8"/>
        <v>0</v>
      </c>
      <c r="H94" s="54">
        <f t="shared" si="10"/>
        <v>0</v>
      </c>
      <c r="J94" s="39" t="s">
        <v>139</v>
      </c>
      <c r="K94" s="43" t="s">
        <v>139</v>
      </c>
      <c r="M94" s="52">
        <v>675</v>
      </c>
    </row>
    <row r="95" spans="2:13" ht="14.4" customHeight="1" x14ac:dyDescent="0.3">
      <c r="B95" s="28" t="s">
        <v>59</v>
      </c>
      <c r="C95" s="26">
        <v>2478</v>
      </c>
      <c r="D95" s="33" t="s">
        <v>139</v>
      </c>
      <c r="E95" s="27">
        <v>0</v>
      </c>
      <c r="F95" s="32">
        <f t="shared" si="9"/>
        <v>0</v>
      </c>
      <c r="G95" s="57">
        <f t="shared" si="8"/>
        <v>2478</v>
      </c>
      <c r="H95" s="54">
        <f t="shared" si="10"/>
        <v>100</v>
      </c>
      <c r="J95" s="39" t="s">
        <v>139</v>
      </c>
      <c r="K95" s="43" t="s">
        <v>139</v>
      </c>
      <c r="M95" s="52">
        <v>12</v>
      </c>
    </row>
    <row r="96" spans="2:13" ht="14.4" customHeight="1" x14ac:dyDescent="0.3">
      <c r="B96" s="1" t="s">
        <v>135</v>
      </c>
      <c r="C96" s="26">
        <v>2461</v>
      </c>
      <c r="D96" s="33" t="s">
        <v>139</v>
      </c>
      <c r="E96" s="27">
        <v>0</v>
      </c>
      <c r="F96" s="32">
        <f t="shared" si="9"/>
        <v>0</v>
      </c>
      <c r="G96" s="57">
        <f t="shared" si="8"/>
        <v>2461</v>
      </c>
      <c r="H96" s="54">
        <f t="shared" si="10"/>
        <v>100</v>
      </c>
      <c r="J96" s="39" t="s">
        <v>138</v>
      </c>
      <c r="K96" s="43" t="s">
        <v>139</v>
      </c>
      <c r="M96" s="52">
        <v>134</v>
      </c>
    </row>
    <row r="97" spans="2:13" x14ac:dyDescent="0.3">
      <c r="B97" s="1" t="s">
        <v>51</v>
      </c>
      <c r="C97" s="26">
        <v>1911</v>
      </c>
      <c r="D97" s="33" t="s">
        <v>139</v>
      </c>
      <c r="E97" s="27">
        <v>0</v>
      </c>
      <c r="F97" s="32">
        <f t="shared" si="9"/>
        <v>0</v>
      </c>
      <c r="G97" s="57">
        <f t="shared" si="8"/>
        <v>1911</v>
      </c>
      <c r="H97" s="54">
        <f t="shared" si="10"/>
        <v>100</v>
      </c>
      <c r="J97" s="39" t="s">
        <v>139</v>
      </c>
      <c r="K97" s="43" t="s">
        <v>139</v>
      </c>
      <c r="M97" s="52">
        <v>11</v>
      </c>
    </row>
    <row r="98" spans="2:13" ht="14.4" customHeight="1" x14ac:dyDescent="0.3">
      <c r="B98" s="1" t="s">
        <v>34</v>
      </c>
      <c r="C98" s="26">
        <v>672</v>
      </c>
      <c r="D98" s="33" t="s">
        <v>138</v>
      </c>
      <c r="E98" s="27">
        <v>542</v>
      </c>
      <c r="F98" s="32">
        <f t="shared" si="9"/>
        <v>80.654761904761912</v>
      </c>
      <c r="G98" s="57">
        <f t="shared" si="8"/>
        <v>130</v>
      </c>
      <c r="H98" s="54">
        <f t="shared" si="10"/>
        <v>19.345238095238088</v>
      </c>
      <c r="J98" s="39" t="s">
        <v>139</v>
      </c>
      <c r="K98" s="43" t="s">
        <v>139</v>
      </c>
      <c r="M98" s="52">
        <v>1</v>
      </c>
    </row>
    <row r="99" spans="2:13" ht="14.4" customHeight="1" x14ac:dyDescent="0.3">
      <c r="B99" s="1" t="s">
        <v>32</v>
      </c>
      <c r="C99" s="26">
        <v>1541</v>
      </c>
      <c r="D99" s="33" t="s">
        <v>139</v>
      </c>
      <c r="E99" s="27">
        <v>0</v>
      </c>
      <c r="F99" s="32">
        <f t="shared" si="9"/>
        <v>0</v>
      </c>
      <c r="G99" s="57">
        <f t="shared" ref="G99:G111" si="11">C99-E99</f>
        <v>1541</v>
      </c>
      <c r="H99" s="54">
        <f t="shared" si="10"/>
        <v>100</v>
      </c>
      <c r="J99" s="39" t="s">
        <v>138</v>
      </c>
      <c r="K99" s="43" t="s">
        <v>139</v>
      </c>
      <c r="M99" s="52">
        <v>1</v>
      </c>
    </row>
    <row r="100" spans="2:13" x14ac:dyDescent="0.3">
      <c r="B100" s="28" t="s">
        <v>68</v>
      </c>
      <c r="C100" s="26">
        <v>1270</v>
      </c>
      <c r="D100" s="33" t="s">
        <v>139</v>
      </c>
      <c r="E100" s="27">
        <v>0</v>
      </c>
      <c r="F100" s="32">
        <f t="shared" si="9"/>
        <v>0</v>
      </c>
      <c r="G100" s="57">
        <f t="shared" si="11"/>
        <v>1270</v>
      </c>
      <c r="H100" s="54">
        <f t="shared" si="10"/>
        <v>100</v>
      </c>
      <c r="J100" s="39" t="s">
        <v>139</v>
      </c>
      <c r="K100" s="43" t="s">
        <v>139</v>
      </c>
      <c r="M100" s="52">
        <v>1</v>
      </c>
    </row>
    <row r="101" spans="2:13" x14ac:dyDescent="0.3">
      <c r="B101" s="1" t="s">
        <v>117</v>
      </c>
      <c r="C101" s="26">
        <v>2043</v>
      </c>
      <c r="D101" s="33" t="s">
        <v>138</v>
      </c>
      <c r="E101" s="27">
        <v>500</v>
      </c>
      <c r="F101" s="32">
        <f t="shared" si="9"/>
        <v>24.473813020068526</v>
      </c>
      <c r="G101" s="57">
        <f t="shared" si="11"/>
        <v>1543</v>
      </c>
      <c r="H101" s="54">
        <f t="shared" si="10"/>
        <v>75.526186979931481</v>
      </c>
      <c r="J101" s="39" t="s">
        <v>138</v>
      </c>
      <c r="K101" s="43" t="s">
        <v>139</v>
      </c>
      <c r="M101" s="52">
        <v>128</v>
      </c>
    </row>
    <row r="102" spans="2:13" ht="14.4" customHeight="1" x14ac:dyDescent="0.3">
      <c r="B102" s="28" t="s">
        <v>98</v>
      </c>
      <c r="C102" s="26">
        <v>784</v>
      </c>
      <c r="D102" s="33" t="s">
        <v>139</v>
      </c>
      <c r="E102" s="27">
        <v>0</v>
      </c>
      <c r="F102" s="32">
        <f t="shared" si="9"/>
        <v>0</v>
      </c>
      <c r="G102" s="57">
        <f t="shared" si="11"/>
        <v>784</v>
      </c>
      <c r="H102" s="54">
        <f t="shared" si="10"/>
        <v>100</v>
      </c>
      <c r="J102" s="39" t="s">
        <v>138</v>
      </c>
      <c r="K102" s="43" t="s">
        <v>139</v>
      </c>
      <c r="M102" s="52">
        <v>5</v>
      </c>
    </row>
    <row r="103" spans="2:13" ht="14.4" customHeight="1" x14ac:dyDescent="0.3">
      <c r="B103" s="28" t="s">
        <v>61</v>
      </c>
      <c r="C103" s="26">
        <v>360</v>
      </c>
      <c r="D103" s="33" t="s">
        <v>138</v>
      </c>
      <c r="E103" s="27">
        <v>360</v>
      </c>
      <c r="F103" s="32">
        <f t="shared" si="9"/>
        <v>100</v>
      </c>
      <c r="G103" s="57">
        <f t="shared" si="11"/>
        <v>0</v>
      </c>
      <c r="H103" s="54">
        <f t="shared" si="10"/>
        <v>0</v>
      </c>
      <c r="J103" s="39" t="s">
        <v>139</v>
      </c>
      <c r="K103" s="43" t="s">
        <v>139</v>
      </c>
      <c r="M103" s="52">
        <v>11</v>
      </c>
    </row>
    <row r="104" spans="2:13" ht="14.4" customHeight="1" x14ac:dyDescent="0.3">
      <c r="B104" s="1" t="s">
        <v>131</v>
      </c>
      <c r="C104" s="26">
        <v>732</v>
      </c>
      <c r="D104" s="33" t="s">
        <v>139</v>
      </c>
      <c r="E104" s="27">
        <v>0</v>
      </c>
      <c r="F104" s="32">
        <f t="shared" si="9"/>
        <v>0</v>
      </c>
      <c r="G104" s="57">
        <f t="shared" si="11"/>
        <v>732</v>
      </c>
      <c r="H104" s="54">
        <f t="shared" si="10"/>
        <v>100</v>
      </c>
      <c r="J104" s="39" t="s">
        <v>139</v>
      </c>
      <c r="K104" s="43" t="s">
        <v>139</v>
      </c>
      <c r="M104" s="52">
        <v>386</v>
      </c>
    </row>
    <row r="105" spans="2:13" ht="14.4" customHeight="1" x14ac:dyDescent="0.3">
      <c r="B105" s="28" t="s">
        <v>90</v>
      </c>
      <c r="C105" s="26">
        <v>710</v>
      </c>
      <c r="D105" s="33" t="s">
        <v>139</v>
      </c>
      <c r="E105" s="27">
        <v>0</v>
      </c>
      <c r="F105" s="32">
        <f t="shared" si="9"/>
        <v>0</v>
      </c>
      <c r="G105" s="57">
        <f t="shared" si="11"/>
        <v>710</v>
      </c>
      <c r="H105" s="54">
        <f t="shared" si="10"/>
        <v>100</v>
      </c>
      <c r="J105" s="39" t="s">
        <v>138</v>
      </c>
      <c r="K105" s="43" t="s">
        <v>139</v>
      </c>
      <c r="M105" s="52">
        <v>86</v>
      </c>
    </row>
    <row r="106" spans="2:13" x14ac:dyDescent="0.3">
      <c r="B106" s="1" t="s">
        <v>50</v>
      </c>
      <c r="C106" s="26">
        <v>404</v>
      </c>
      <c r="D106" s="33" t="s">
        <v>139</v>
      </c>
      <c r="E106" s="27">
        <v>0</v>
      </c>
      <c r="F106" s="32">
        <f t="shared" ref="F106:F111" si="12">E106/C106*100</f>
        <v>0</v>
      </c>
      <c r="G106" s="57">
        <f t="shared" si="11"/>
        <v>404</v>
      </c>
      <c r="H106" s="54">
        <f t="shared" ref="H106:H111" si="13">100-F106</f>
        <v>100</v>
      </c>
      <c r="J106" s="39" t="s">
        <v>139</v>
      </c>
      <c r="K106" s="43" t="s">
        <v>139</v>
      </c>
      <c r="M106" s="52">
        <v>626</v>
      </c>
    </row>
    <row r="107" spans="2:13" ht="14.4" customHeight="1" x14ac:dyDescent="0.3">
      <c r="B107" s="28" t="s">
        <v>81</v>
      </c>
      <c r="C107" s="26">
        <v>60</v>
      </c>
      <c r="D107" s="33" t="s">
        <v>138</v>
      </c>
      <c r="E107" s="27">
        <v>60</v>
      </c>
      <c r="F107" s="32">
        <f t="shared" si="12"/>
        <v>100</v>
      </c>
      <c r="G107" s="57">
        <f t="shared" si="11"/>
        <v>0</v>
      </c>
      <c r="H107" s="54">
        <f t="shared" si="13"/>
        <v>0</v>
      </c>
      <c r="J107" s="39" t="s">
        <v>139</v>
      </c>
      <c r="K107" s="43" t="s">
        <v>139</v>
      </c>
      <c r="M107" s="52">
        <v>35</v>
      </c>
    </row>
    <row r="108" spans="2:13" ht="14.4" customHeight="1" x14ac:dyDescent="0.3">
      <c r="B108" s="28" t="s">
        <v>91</v>
      </c>
      <c r="C108" s="26">
        <v>260</v>
      </c>
      <c r="D108" s="33" t="s">
        <v>139</v>
      </c>
      <c r="E108" s="27">
        <v>0</v>
      </c>
      <c r="F108" s="32">
        <f t="shared" si="12"/>
        <v>0</v>
      </c>
      <c r="G108" s="57">
        <f t="shared" si="11"/>
        <v>260</v>
      </c>
      <c r="H108" s="54">
        <f t="shared" si="13"/>
        <v>100</v>
      </c>
      <c r="J108" s="39" t="s">
        <v>139</v>
      </c>
      <c r="K108" s="43" t="s">
        <v>139</v>
      </c>
      <c r="M108" s="52">
        <v>42</v>
      </c>
    </row>
    <row r="109" spans="2:13" ht="14.4" customHeight="1" x14ac:dyDescent="0.3">
      <c r="B109" s="1" t="s">
        <v>43</v>
      </c>
      <c r="C109" s="26">
        <v>150</v>
      </c>
      <c r="D109" s="33" t="s">
        <v>139</v>
      </c>
      <c r="E109" s="27">
        <v>0</v>
      </c>
      <c r="F109" s="32">
        <f t="shared" si="12"/>
        <v>0</v>
      </c>
      <c r="G109" s="57">
        <f t="shared" si="11"/>
        <v>150</v>
      </c>
      <c r="H109" s="54">
        <f t="shared" si="13"/>
        <v>100</v>
      </c>
      <c r="J109" s="39" t="s">
        <v>139</v>
      </c>
      <c r="K109" s="43" t="s">
        <v>139</v>
      </c>
      <c r="M109" s="52">
        <v>4</v>
      </c>
    </row>
    <row r="110" spans="2:13" x14ac:dyDescent="0.3">
      <c r="B110" s="28" t="s">
        <v>88</v>
      </c>
      <c r="C110" s="26">
        <v>136</v>
      </c>
      <c r="D110" s="33" t="s">
        <v>139</v>
      </c>
      <c r="E110" s="27">
        <v>0</v>
      </c>
      <c r="F110" s="32">
        <f t="shared" si="12"/>
        <v>0</v>
      </c>
      <c r="G110" s="57">
        <f t="shared" si="11"/>
        <v>136</v>
      </c>
      <c r="H110" s="54">
        <f t="shared" si="13"/>
        <v>100</v>
      </c>
      <c r="J110" s="39" t="s">
        <v>139</v>
      </c>
      <c r="K110" s="43" t="s">
        <v>139</v>
      </c>
      <c r="M110" s="52">
        <v>211</v>
      </c>
    </row>
    <row r="111" spans="2:13" x14ac:dyDescent="0.3">
      <c r="B111" s="28" t="s">
        <v>93</v>
      </c>
      <c r="C111" s="26">
        <v>316</v>
      </c>
      <c r="D111" s="33" t="s">
        <v>138</v>
      </c>
      <c r="E111" s="27">
        <v>316</v>
      </c>
      <c r="F111" s="32">
        <f t="shared" si="12"/>
        <v>100</v>
      </c>
      <c r="G111" s="57">
        <f t="shared" si="11"/>
        <v>0</v>
      </c>
      <c r="H111" s="54">
        <f t="shared" si="13"/>
        <v>0</v>
      </c>
      <c r="J111" s="39" t="s">
        <v>138</v>
      </c>
      <c r="K111" s="43" t="s">
        <v>139</v>
      </c>
      <c r="M111" s="52">
        <v>6</v>
      </c>
    </row>
    <row r="112" spans="2:13" x14ac:dyDescent="0.3">
      <c r="F112"/>
      <c r="G112"/>
      <c r="H112" s="59"/>
    </row>
    <row r="113" spans="3:13" x14ac:dyDescent="0.3">
      <c r="C113" s="30">
        <f>SUBTOTAL(9,C3:C112)</f>
        <v>8144679</v>
      </c>
      <c r="D113" s="35"/>
      <c r="E113" s="31">
        <f>SUBTOTAL(9,E3:E112)</f>
        <v>830675</v>
      </c>
      <c r="F113" s="32">
        <f>E113/C113*100</f>
        <v>10.198990040000348</v>
      </c>
      <c r="G113" s="57">
        <f>C113-E113</f>
        <v>7314004</v>
      </c>
      <c r="H113" s="54">
        <f>100-F113</f>
        <v>89.801009959999647</v>
      </c>
      <c r="M113" s="53">
        <f>SUM(M3:M112)</f>
        <v>5436</v>
      </c>
    </row>
  </sheetData>
  <autoFilter ref="B1:K111">
    <sortState ref="B9:K110">
      <sortCondition descending="1" ref="C1:C111"/>
    </sortState>
  </autoFilter>
  <mergeCells count="5">
    <mergeCell ref="C1:C2"/>
    <mergeCell ref="D1:D2"/>
    <mergeCell ref="E1:E2"/>
    <mergeCell ref="B1:B2"/>
    <mergeCell ref="F1:F2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2:AE101"/>
  <sheetViews>
    <sheetView zoomScale="60" zoomScaleNormal="60" workbookViewId="0">
      <selection activeCell="AE22" sqref="AE22"/>
    </sheetView>
  </sheetViews>
  <sheetFormatPr defaultRowHeight="14.4" x14ac:dyDescent="0.3"/>
  <cols>
    <col min="12" max="12" width="21.33203125" bestFit="1" customWidth="1"/>
    <col min="13" max="13" width="14.109375" bestFit="1" customWidth="1"/>
    <col min="14" max="14" width="12.109375" customWidth="1"/>
  </cols>
  <sheetData>
    <row r="2" spans="12:31" x14ac:dyDescent="0.3">
      <c r="L2" s="2" t="s">
        <v>22</v>
      </c>
      <c r="M2" s="3"/>
    </row>
    <row r="3" spans="12:31" x14ac:dyDescent="0.3">
      <c r="L3" s="6" t="s">
        <v>152</v>
      </c>
      <c r="M3" s="23">
        <v>8144679</v>
      </c>
      <c r="N3" s="13" t="s">
        <v>27</v>
      </c>
    </row>
    <row r="4" spans="12:31" x14ac:dyDescent="0.3">
      <c r="L4" s="2" t="s">
        <v>154</v>
      </c>
      <c r="M4" s="9">
        <v>1174131</v>
      </c>
      <c r="N4" s="24">
        <f>M4/M3*100</f>
        <v>14.415927257538327</v>
      </c>
    </row>
    <row r="12" spans="12:31" x14ac:dyDescent="0.3">
      <c r="AE12" s="61"/>
    </row>
    <row r="13" spans="12:31" x14ac:dyDescent="0.3">
      <c r="AE13" s="61"/>
    </row>
    <row r="14" spans="12:31" x14ac:dyDescent="0.3">
      <c r="AE14" s="61"/>
    </row>
    <row r="15" spans="12:31" x14ac:dyDescent="0.3">
      <c r="AE15" s="61"/>
    </row>
    <row r="16" spans="12:31" x14ac:dyDescent="0.3">
      <c r="AE16" s="61"/>
    </row>
    <row r="33" spans="12:14" x14ac:dyDescent="0.3">
      <c r="L33" s="2" t="s">
        <v>22</v>
      </c>
      <c r="M33" s="3"/>
    </row>
    <row r="34" spans="12:14" x14ac:dyDescent="0.3">
      <c r="L34" s="6" t="s">
        <v>152</v>
      </c>
      <c r="M34" s="23">
        <v>8144679</v>
      </c>
      <c r="N34" s="13" t="s">
        <v>27</v>
      </c>
    </row>
    <row r="35" spans="12:14" x14ac:dyDescent="0.3">
      <c r="L35" s="2" t="s">
        <v>23</v>
      </c>
      <c r="M35" s="9">
        <v>38066</v>
      </c>
      <c r="N35" s="24">
        <f>M35/M34*100</f>
        <v>0.46737262450736239</v>
      </c>
    </row>
    <row r="68" spans="12:14" x14ac:dyDescent="0.3">
      <c r="L68" s="2" t="s">
        <v>22</v>
      </c>
      <c r="M68" s="3"/>
    </row>
    <row r="69" spans="12:14" x14ac:dyDescent="0.3">
      <c r="L69" s="6" t="s">
        <v>152</v>
      </c>
      <c r="M69" s="23">
        <v>8144679</v>
      </c>
      <c r="N69" s="13" t="s">
        <v>27</v>
      </c>
    </row>
    <row r="70" spans="12:14" x14ac:dyDescent="0.3">
      <c r="L70" s="2" t="s">
        <v>24</v>
      </c>
      <c r="M70" s="9">
        <v>418088</v>
      </c>
      <c r="N70" s="24">
        <f>M70/M69*100</f>
        <v>5.1332655344673492</v>
      </c>
    </row>
    <row r="99" spans="12:14" x14ac:dyDescent="0.3">
      <c r="L99" s="2" t="s">
        <v>22</v>
      </c>
      <c r="M99" s="3"/>
    </row>
    <row r="100" spans="12:14" x14ac:dyDescent="0.3">
      <c r="L100" s="6" t="s">
        <v>152</v>
      </c>
      <c r="M100" s="23">
        <v>8144679</v>
      </c>
      <c r="N100" s="13" t="s">
        <v>27</v>
      </c>
    </row>
    <row r="101" spans="12:14" x14ac:dyDescent="0.3">
      <c r="L101" s="2" t="s">
        <v>25</v>
      </c>
      <c r="M101" s="9">
        <v>2083965</v>
      </c>
      <c r="N101" s="24">
        <f>M101/M100*100</f>
        <v>25.586827915501644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 ES Breakdown (All)</vt:lpstr>
      <vt:lpstr>Account Breakdown</vt:lpstr>
      <vt:lpstr>Maps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Loughran</dc:creator>
  <cp:lastModifiedBy>Sean Loughran</cp:lastModifiedBy>
  <dcterms:created xsi:type="dcterms:W3CDTF">2023-08-16T14:36:13Z</dcterms:created>
  <dcterms:modified xsi:type="dcterms:W3CDTF">2023-10-17T15:27:46Z</dcterms:modified>
</cp:coreProperties>
</file>